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mkeventdesign-my.sharepoint.com/personal/jonathan_kees_mkeventdesign_onmicrosoft_com/Documents/01 Aufträge/02 Feuerwerk/2022/Silvesterverkauf/"/>
    </mc:Choice>
  </mc:AlternateContent>
  <xr:revisionPtr revIDLastSave="23" documentId="8_{DE41F3BB-E1F9-42D1-819E-77D98958A1C4}" xr6:coauthVersionLast="47" xr6:coauthVersionMax="47" xr10:uidLastSave="{047BAB2D-63C0-42B7-8927-5B4325297A82}"/>
  <bookViews>
    <workbookView xWindow="-120" yWindow="-120" windowWidth="29040" windowHeight="15840" xr2:uid="{60EEF5D1-74A5-4B58-9C63-130EE7727329}"/>
  </bookViews>
  <sheets>
    <sheet name="Auslag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2" i="1" l="1"/>
  <c r="A184" i="1"/>
  <c r="A186" i="1"/>
  <c r="A188" i="1"/>
  <c r="A190" i="1"/>
  <c r="A180" i="1"/>
  <c r="A171" i="1"/>
  <c r="A173" i="1"/>
  <c r="H218" i="1"/>
  <c r="H219" i="1"/>
  <c r="H220" i="1"/>
  <c r="H221" i="1"/>
  <c r="H222" i="1"/>
  <c r="H232" i="1"/>
  <c r="H211" i="1"/>
  <c r="A211" i="1"/>
  <c r="H210" i="1"/>
  <c r="H132" i="1"/>
  <c r="H212" i="1"/>
  <c r="H213" i="1"/>
  <c r="A219" i="1"/>
  <c r="A220" i="1" s="1"/>
  <c r="A221" i="1" s="1"/>
  <c r="A222" i="1" s="1"/>
  <c r="A223" i="1" s="1"/>
  <c r="A224" i="1" s="1"/>
  <c r="A225" i="1" s="1"/>
  <c r="A226" i="1" s="1"/>
  <c r="A227" i="1" s="1"/>
  <c r="A228" i="1" s="1"/>
  <c r="A229" i="1" s="1"/>
  <c r="A230" i="1" s="1"/>
  <c r="A231" i="1" s="1"/>
  <c r="A232" i="1" s="1"/>
  <c r="A233" i="1" s="1"/>
  <c r="H214" i="1" l="1"/>
  <c r="H148" i="1"/>
  <c r="H120" i="1"/>
  <c r="H124" i="1"/>
  <c r="H94" i="1"/>
  <c r="H90" i="1"/>
  <c r="H58" i="1"/>
  <c r="H60" i="1"/>
  <c r="H54" i="1"/>
  <c r="H52" i="1"/>
  <c r="G8" i="1" l="1"/>
  <c r="B257" i="1"/>
  <c r="B255" i="1"/>
  <c r="B174" i="1"/>
  <c r="B261" i="1" s="1"/>
  <c r="B192" i="1"/>
  <c r="B260" i="1" s="1"/>
  <c r="B163" i="1"/>
  <c r="B262" i="1" s="1"/>
  <c r="B150" i="1"/>
  <c r="B263" i="1" s="1"/>
  <c r="B45" i="1"/>
  <c r="B264" i="1" s="1"/>
  <c r="F9" i="1"/>
  <c r="G12" i="1"/>
  <c r="G11" i="1"/>
  <c r="G7" i="1"/>
  <c r="H233" i="1"/>
  <c r="H231" i="1"/>
  <c r="H230" i="1"/>
  <c r="H223" i="1"/>
  <c r="H224" i="1"/>
  <c r="H225" i="1"/>
  <c r="H226" i="1"/>
  <c r="H227" i="1"/>
  <c r="H228" i="1"/>
  <c r="H229" i="1"/>
  <c r="B205" i="1"/>
  <c r="B259" i="1" s="1"/>
  <c r="H204" i="1"/>
  <c r="H203" i="1"/>
  <c r="H202" i="1"/>
  <c r="H201" i="1"/>
  <c r="H200" i="1"/>
  <c r="H199" i="1"/>
  <c r="H198" i="1"/>
  <c r="H197" i="1"/>
  <c r="H188" i="1"/>
  <c r="H191" i="1"/>
  <c r="H190" i="1"/>
  <c r="H189" i="1"/>
  <c r="H187" i="1"/>
  <c r="H186" i="1"/>
  <c r="H185" i="1"/>
  <c r="H184" i="1"/>
  <c r="H183" i="1"/>
  <c r="H182" i="1"/>
  <c r="H181" i="1"/>
  <c r="H180" i="1"/>
  <c r="H179" i="1"/>
  <c r="H173" i="1"/>
  <c r="H172" i="1"/>
  <c r="H171" i="1"/>
  <c r="H170" i="1"/>
  <c r="H169" i="1"/>
  <c r="H168" i="1"/>
  <c r="H161" i="1"/>
  <c r="H159" i="1"/>
  <c r="H157" i="1"/>
  <c r="H155" i="1"/>
  <c r="H146" i="1"/>
  <c r="H144" i="1"/>
  <c r="H142" i="1"/>
  <c r="H140" i="1"/>
  <c r="H138" i="1"/>
  <c r="H136" i="1"/>
  <c r="H134" i="1"/>
  <c r="H130" i="1"/>
  <c r="H128" i="1"/>
  <c r="H126" i="1"/>
  <c r="H122" i="1"/>
  <c r="H118" i="1"/>
  <c r="H116" i="1"/>
  <c r="H114" i="1"/>
  <c r="H112" i="1"/>
  <c r="H110" i="1"/>
  <c r="H108" i="1"/>
  <c r="H106" i="1"/>
  <c r="H104" i="1"/>
  <c r="H102" i="1"/>
  <c r="H100" i="1"/>
  <c r="H98" i="1"/>
  <c r="H96" i="1"/>
  <c r="H92" i="1"/>
  <c r="H88" i="1"/>
  <c r="H86" i="1"/>
  <c r="H84" i="1"/>
  <c r="H82" i="1"/>
  <c r="H80" i="1"/>
  <c r="H78" i="1"/>
  <c r="H76" i="1"/>
  <c r="H74" i="1"/>
  <c r="H72" i="1"/>
  <c r="H70" i="1"/>
  <c r="H68" i="1"/>
  <c r="H66" i="1"/>
  <c r="H64" i="1"/>
  <c r="H62" i="1"/>
  <c r="A157" i="1"/>
  <c r="A159" i="1" s="1"/>
  <c r="A161" i="1" s="1"/>
  <c r="A169" i="1" s="1"/>
  <c r="H56" i="1"/>
  <c r="H50" i="1"/>
  <c r="H44" i="1"/>
  <c r="H43" i="1"/>
  <c r="H42" i="1"/>
  <c r="H41" i="1"/>
  <c r="H40" i="1"/>
  <c r="H39" i="1"/>
  <c r="H38" i="1"/>
  <c r="B258" i="1"/>
  <c r="H205" i="1" l="1"/>
  <c r="C259" i="1"/>
  <c r="C258" i="1"/>
  <c r="H45" i="1"/>
  <c r="H150" i="1"/>
  <c r="C263" i="1" s="1"/>
  <c r="H192" i="1"/>
  <c r="C260" i="1" s="1"/>
  <c r="B265" i="1"/>
  <c r="H174" i="1"/>
  <c r="C261" i="1" s="1"/>
  <c r="H163" i="1"/>
  <c r="C262" i="1" s="1"/>
  <c r="C264" i="1" l="1"/>
  <c r="E259" i="1"/>
  <c r="A201" i="1"/>
  <c r="A202" i="1" s="1"/>
  <c r="A203" i="1" s="1"/>
  <c r="A204" i="1" s="1"/>
  <c r="A198" i="1"/>
  <c r="A199" i="1" s="1"/>
  <c r="A212" i="1" l="1"/>
  <c r="A213" i="1" s="1"/>
  <c r="C257" i="1" l="1"/>
  <c r="C265" i="1" s="1"/>
  <c r="H234" i="1"/>
</calcChain>
</file>

<file path=xl/sharedStrings.xml><?xml version="1.0" encoding="utf-8"?>
<sst xmlns="http://schemas.openxmlformats.org/spreadsheetml/2006/main" count="644" uniqueCount="285">
  <si>
    <t>Anzündmittel</t>
  </si>
  <si>
    <t>Nr.</t>
  </si>
  <si>
    <t>Hersteller</t>
  </si>
  <si>
    <t>Artikel</t>
  </si>
  <si>
    <t>NEM</t>
  </si>
  <si>
    <t>Kat.</t>
  </si>
  <si>
    <t>Preis</t>
  </si>
  <si>
    <t>Anzahl</t>
  </si>
  <si>
    <t>Summe</t>
  </si>
  <si>
    <t>Wano</t>
  </si>
  <si>
    <t>Blackboxx</t>
  </si>
  <si>
    <t>T1</t>
  </si>
  <si>
    <t>Anzündlitze gelb, 18-28 sek/Meter</t>
  </si>
  <si>
    <t>Anzündlitze rot, 8-12 sek/Meter</t>
  </si>
  <si>
    <t>Batteriefeuerwerk</t>
  </si>
  <si>
    <t>Batterieverbund</t>
  </si>
  <si>
    <t xml:space="preserve"> </t>
  </si>
  <si>
    <t xml:space="preserve"> 2</t>
  </si>
  <si>
    <t xml:space="preserve"> 3</t>
  </si>
  <si>
    <t xml:space="preserve"> 4</t>
  </si>
  <si>
    <t xml:space="preserve"> 5</t>
  </si>
  <si>
    <t xml:space="preserve"> 6</t>
  </si>
  <si>
    <t xml:space="preserve"> 7</t>
  </si>
  <si>
    <t xml:space="preserve"> 8</t>
  </si>
  <si>
    <t>Raketen</t>
  </si>
  <si>
    <t>Fontänen und Vulkane</t>
  </si>
  <si>
    <t>Böller und Knallartikel</t>
  </si>
  <si>
    <t>Rauch und Nebel</t>
  </si>
  <si>
    <t>Bestellung</t>
  </si>
  <si>
    <t>Name:</t>
  </si>
  <si>
    <t>Vorname:</t>
  </si>
  <si>
    <t>Ort:</t>
  </si>
  <si>
    <t>PLZ:</t>
  </si>
  <si>
    <t>Datum:</t>
  </si>
  <si>
    <t>Zusammenfassung</t>
  </si>
  <si>
    <t>Gesamtsumme:</t>
  </si>
  <si>
    <t>Tapematch</t>
  </si>
  <si>
    <t>P1</t>
  </si>
  <si>
    <t>Brückenanzünder 500 cm, 25 Stk.</t>
  </si>
  <si>
    <t>Brückenanzünder 100cm, 50 Stk.</t>
  </si>
  <si>
    <t>20g</t>
  </si>
  <si>
    <t>Gigantika</t>
  </si>
  <si>
    <t>Glamour</t>
  </si>
  <si>
    <t>Heyloo</t>
  </si>
  <si>
    <t>Knallbär</t>
  </si>
  <si>
    <t>Paradoxon</t>
  </si>
  <si>
    <t>Präladium</t>
  </si>
  <si>
    <t>Schnelle Welle</t>
  </si>
  <si>
    <t>Symphonie</t>
  </si>
  <si>
    <t>Wolke 7</t>
  </si>
  <si>
    <t>Blender</t>
  </si>
  <si>
    <t>Boosterblume</t>
  </si>
  <si>
    <t>Deja Vu</t>
  </si>
  <si>
    <t>Dock 12</t>
  </si>
  <si>
    <t>Eissphinx</t>
  </si>
  <si>
    <t>Erzengel</t>
  </si>
  <si>
    <t>Mythos</t>
  </si>
  <si>
    <t>Nymphis</t>
  </si>
  <si>
    <t>Virus</t>
  </si>
  <si>
    <t>Vogelschreck</t>
  </si>
  <si>
    <t>Xtrem</t>
  </si>
  <si>
    <t>Zorn</t>
  </si>
  <si>
    <t>Funke</t>
  </si>
  <si>
    <t>F2</t>
  </si>
  <si>
    <t>490g</t>
  </si>
  <si>
    <t>142g</t>
  </si>
  <si>
    <t>296g</t>
  </si>
  <si>
    <t>341g</t>
  </si>
  <si>
    <t>227g</t>
  </si>
  <si>
    <t>136g</t>
  </si>
  <si>
    <t>253g</t>
  </si>
  <si>
    <t>473g</t>
  </si>
  <si>
    <t>181g</t>
  </si>
  <si>
    <t>132g</t>
  </si>
  <si>
    <t>112g</t>
  </si>
  <si>
    <t>486g</t>
  </si>
  <si>
    <t>463g</t>
  </si>
  <si>
    <t>241g</t>
  </si>
  <si>
    <t>250g</t>
  </si>
  <si>
    <t>355g</t>
  </si>
  <si>
    <t>Pyrospektakel Level 1</t>
  </si>
  <si>
    <t>Pyrospektakel Level 4</t>
  </si>
  <si>
    <t>Pyrospektakel Level 6</t>
  </si>
  <si>
    <t>Pyrospektakel Level 7</t>
  </si>
  <si>
    <t>961g</t>
  </si>
  <si>
    <t>1379g</t>
  </si>
  <si>
    <t>1731g</t>
  </si>
  <si>
    <t>1846g</t>
  </si>
  <si>
    <t>Bengaltopf XXL Blau</t>
  </si>
  <si>
    <t>Bengaltopf XXL Gelb</t>
  </si>
  <si>
    <t>Bengaltopf XXL Grün</t>
  </si>
  <si>
    <t>Bengaltopf XXL Purpur</t>
  </si>
  <si>
    <t>Bengaltopf XXL Rot</t>
  </si>
  <si>
    <t>Ultralux Grün</t>
  </si>
  <si>
    <t>102g</t>
  </si>
  <si>
    <t>72g</t>
  </si>
  <si>
    <t>97g</t>
  </si>
  <si>
    <t>67g</t>
  </si>
  <si>
    <t>80g</t>
  </si>
  <si>
    <t>175g</t>
  </si>
  <si>
    <t>Bad Smiley</t>
  </si>
  <si>
    <t>85g</t>
  </si>
  <si>
    <t>Goldjungs</t>
  </si>
  <si>
    <t>128g</t>
  </si>
  <si>
    <t>8g</t>
  </si>
  <si>
    <t>Knallfrosch C</t>
  </si>
  <si>
    <t>Knallfrosch D</t>
  </si>
  <si>
    <t>10g</t>
  </si>
  <si>
    <t>12g</t>
  </si>
  <si>
    <t>114g</t>
  </si>
  <si>
    <t>45g</t>
  </si>
  <si>
    <t>400g</t>
  </si>
  <si>
    <t>F3</t>
  </si>
  <si>
    <t>Datum der Abholung:</t>
  </si>
  <si>
    <t>Uhrzeit der Abholung:</t>
  </si>
  <si>
    <t>Straße &amp; Hausnummer:</t>
  </si>
  <si>
    <t>Ihre Daten:</t>
  </si>
  <si>
    <t>Abholungsterminwunsch:</t>
  </si>
  <si>
    <t>Schlossgeist</t>
  </si>
  <si>
    <t>Nexus</t>
  </si>
  <si>
    <t>Violett Fantasy</t>
  </si>
  <si>
    <t>Epsilon</t>
  </si>
  <si>
    <t>Rokoko</t>
  </si>
  <si>
    <t>Ultraviolett</t>
  </si>
  <si>
    <t>Barbarossa</t>
  </si>
  <si>
    <t>Flitz Blitz</t>
  </si>
  <si>
    <t>Gloria Coloria</t>
  </si>
  <si>
    <t>Süßes Gift</t>
  </si>
  <si>
    <t>Feuer und Eis</t>
  </si>
  <si>
    <t>Plan B</t>
  </si>
  <si>
    <t>Roter Drache</t>
  </si>
  <si>
    <t>Titanica</t>
  </si>
  <si>
    <t>Venom</t>
  </si>
  <si>
    <t>Rápido</t>
  </si>
  <si>
    <t>Erlkönig</t>
  </si>
  <si>
    <t>Lava Rain</t>
  </si>
  <si>
    <t>Elysis</t>
  </si>
  <si>
    <t>Manga</t>
  </si>
  <si>
    <t>Best of</t>
  </si>
  <si>
    <t>Micro Rockets</t>
  </si>
  <si>
    <t>Big Set</t>
  </si>
  <si>
    <t>Bombenraketen</t>
  </si>
  <si>
    <t>Feuersäule No.1</t>
  </si>
  <si>
    <t>Bengalische Effekte &amp; Leuchtfeuerwerk</t>
  </si>
  <si>
    <t>207g</t>
  </si>
  <si>
    <t>182g</t>
  </si>
  <si>
    <t>303g</t>
  </si>
  <si>
    <t>491g</t>
  </si>
  <si>
    <t>329g</t>
  </si>
  <si>
    <t>498g</t>
  </si>
  <si>
    <t>268g</t>
  </si>
  <si>
    <t>434g</t>
  </si>
  <si>
    <t>476g</t>
  </si>
  <si>
    <t>Ultrarauchtopf rot</t>
  </si>
  <si>
    <t>Ultrarauchtopf grün</t>
  </si>
  <si>
    <t>Ultrarauchtopf gelb</t>
  </si>
  <si>
    <t>Ultrarauchtopf blau</t>
  </si>
  <si>
    <t>Ultrarauchtopf orange</t>
  </si>
  <si>
    <t>Ultrarauchtopf purpur</t>
  </si>
  <si>
    <t>Ultrarauchtopf weiß</t>
  </si>
  <si>
    <t>75g</t>
  </si>
  <si>
    <t>93g</t>
  </si>
  <si>
    <t>83g</t>
  </si>
  <si>
    <t>111g</t>
  </si>
  <si>
    <t>92g</t>
  </si>
  <si>
    <t>inkl. 16% MwSt.</t>
  </si>
  <si>
    <t>Wunderschöne, gigantische Buketts aus Rotflimmer und blauen Sternen mit einem Zentrum aus Titangoldpalmen, sowie Grünflimmer mit blauen Sternen und Zentrum aus Titangoldpalmen. Alle Effekte mit Goldflimmer-Schweif aufsteigend und lautem Zerlegerknall</t>
  </si>
  <si>
    <t>Silberne Schweifkometen mit Verwandlung zu Buketts aus silbernen Crackling-Chrysanthemen</t>
  </si>
  <si>
    <t>Große Silberblinkerbuketts, durchzogen von tiefblauen Sternen und kräftige Rotblinkerbuketts mit tiefblauen Sternen in abwechselnder Schussfolge und immer mit kräftigem Blitzzerlegerknall.</t>
  </si>
  <si>
    <t>Gold flimmernde Brokatkronenbuketts mit roten Spitzen und Goldschweif aufsteigend</t>
  </si>
  <si>
    <t>Riesige, Gold flimmernde Brokatkronen, kombiniert mit eiskalten, silbernen Blinksternen</t>
  </si>
  <si>
    <t>Große Goldflimmer-Feuertöpfe mit roten Sternen in der unteren Ebene, darüber rote Dahlien-Buketts mit Brokatpalmen-Zentrum</t>
  </si>
  <si>
    <t>Palmenwedel in Rotflimmer und Goldflimmer, kombiniert mit Sternenbuketts in Blau mit Grünflimmer oder Blau mit Knistersternen. Der Aufstieg wird immer begleitet von Flimmerschweifkometen in Rot oder Gold.</t>
  </si>
  <si>
    <t>Knallrote Kometen zerlegen nach Aufstieg in riesige Buketts aus lang stehenden, silbernen Blinksternen in Kombination mit leuchtend roten Dahlien</t>
  </si>
  <si>
    <t>Riesige Brokat-Feuertöpfe mit blauen Spitzen in der unteren Ebene, darüber große, silberne Pusteblumen-Buketts mit rotem Komet aufsteigend</t>
  </si>
  <si>
    <t>Glamouröse Schönheit aus raffinierten Farb- und Blinkstern-Kombinationen: 1. Sternenbuketts in Violett mit grünen Blinksternen; 2.Goldflimmersterne mit grünen Blinksternen; 3.Rotflimmer mit silbernen Blinksternen; 4.Purpur Dahlie mit silbernen Blinksternen; 5.gelbe Dahlie mit Rotflimmersternen - alle Effekte mit farbigem Kometenaufstieg.</t>
  </si>
  <si>
    <t>Ein farbenprächtiges Potpourri aus Sternenbuketts in den Farbkombinationen 1.Purpur-Grün-Gelb, 2.Rot-Blau-Gelb, 3.Blau-Grün-Purpur, im Anschluss gefolgt von 4.neon grüner Dahlie mit Purpur Sternen und 5.leuchtend roter Dahlie mit blauen Sternen - alle Effekte mit buntem Kometenaufstieg</t>
  </si>
  <si>
    <t>Riesige Brokat-Feuertöpfe mit blauen Spitzen in der unteren Ebene, darüber große Goldcracklingpalmen mit langem Rotflimmerschweif aufsteigend</t>
  </si>
  <si>
    <t>Rotblinker in tiefblauen Sternenbuketts, gefolgt von Grünblinker mit Dahlien in kräftigen Purpur und Silberschweifkometen zu Silberblinker mit roten Dahlienbuketts</t>
  </si>
  <si>
    <t>Prachtvolle Brokat-Schweifkometen zerlegen nach Aufstieg mit lautem Knall zu Mega gigantischen Brokatkronen-Buketts</t>
  </si>
  <si>
    <t>Silberne Feuersäulen aus lautstarkem Crackling, darüber prachtvolle Buketts aus knisternden Cracklingwolken</t>
  </si>
  <si>
    <t>Gigantische Titangold-Feuertöpfe in der unteren Ebene, darüber Goldflimmerpalmen mit Purpur Sternen in einer Wolke aus Goldflimmer</t>
  </si>
  <si>
    <t>Farbenprächtige Leuchtstern-Buketts, abwechselnd in Rot und Violett, immer in Kombination mit kräftigen Brokatpalmen, werden begleitet von aufsteigenden Leuchtkometen in Rot und Violett.</t>
  </si>
  <si>
    <t>Rubinrote Kometen zerlegen zu einem gigantischen Feld aus hunderten, schönen, Bronzefarbenen Cracklingblumen, wobei Feuertöpfe aus goldenen Poppingsternen die untere Ebene begleitend ausfüllen</t>
  </si>
  <si>
    <t>Fette Brokatschweifkometen und Titangold-Palmen mit Verwandlung zu blauen Spitzen in Kombination mit kräftig leuchtenden Dahliensternen in Purpur</t>
  </si>
  <si>
    <t>Brokatschweifkometen mit Verwandlung zu Brokatkronen mit Dahlien in Rot-Blau, Grün-Purpur und Gelb-Blau, immer begleitet von silbernen Crackling-Wolken, gefolgt von einem rapiden Abschuss aus blauen Feuertöpfen, Brokatschweifkometen und Brokatkronen mit Purpur Dahliensternen in Kombination mit blauen Buketts und rotem Sternenregen</t>
  </si>
  <si>
    <t>Titangold-Palmen mit Verwandlung zu silbernen Spitzen, darunter Feuertöpfe mit Verwandlung von Goldbrokat zu Silber, durchzogen von Goldflimmer-Schweifkometen.</t>
  </si>
  <si>
    <t>Feuertöpfe in Rot- und Silberflimmer, darüber Buketts aus sanft knisternden Silberpalmen, kombiniert mit Rotblinker und Silberblinker</t>
  </si>
  <si>
    <t>Simultanabschuss aus gigantischen Goldflimmerkronen, durchzogen von Silberschweif-Heulkometen mit 3-facher Tonverwandlung</t>
  </si>
  <si>
    <t>Süßes Violett trifft auf giftiges Grün - eine Kombination aus Dahliensternen in knalligem Grün und leuchtendem Violett, umhüllt von einer Wolke aus berauschendem Goldflimmer und immer mit Kometenaufstieg in Violett</t>
  </si>
  <si>
    <t>Sternenbuketts in Purpur kombiniert mit leuchtendem Grün, in einer Wolke aus Goldstaubblinkern. Alle Effekte steigen mit Goldflimmerschweif auf.</t>
  </si>
  <si>
    <t>Silberne Kokosnusspalmen, umgeben von Sternenbuketts in Blau, Orange, Rot, Lemon-Grün und Violett. Immer mit kräftigem Silberschweif aufsteigend und in abwechselnder Farbfolge</t>
  </si>
  <si>
    <t>Rote Funkenblüten mit Verwandlung zu einer Goldstaubwolke, durchzogen von einer violetten Dahlie und mit Kometenaufstieg in Violett.</t>
  </si>
  <si>
    <t>Goldene Cycas-Palmen mit roten und blauen Spitzen und langem Brokatschweif aufsteigend</t>
  </si>
  <si>
    <t>Goldflimmerpalmen, umgeben von einem Bukett aus Goldflimmer und violetten Sternen mit Komet in Violett aufsteigend</t>
  </si>
  <si>
    <t>Gigantische, lang ausbreitende Palmen-wedel aus glitzernden Goldfunkenblüten mit Cracklingspitzen, hintermalt von Titangoldweiden mit Goldblinkerzentrum und blauem Kometenaufstieg</t>
  </si>
  <si>
    <t>Gold flimmernde Brokatkronen-Buketts mit farbigen Spitzen in kräftig leuchtendem Rot, Blau, Grün, Gelb, oder Purpur werden begleitet von einem bunten Kometenaufstieg</t>
  </si>
  <si>
    <t>7er Fächer aus fülligen Feuertöpfen in grellem Silberflimmer, durchzogen von roten Kometen, die sich nach Aufstieg in große, lautlose Silberblinker-Wasserfälle verwandeln</t>
  </si>
  <si>
    <t>1.Silberne Knisterkometen zu roten Blinksternen in einem Schwarm aus Silberfischen - geschossen im Z-Fächer.
2.Golden Palmschweifkometen zu Goldwasserfällen mit blauer Spitze, kombiniert mit rotem Blütenregen in blauem Sternenbukett - im Z-Fächer.
3.Goldflimmerschweifkometen zu Brokatwasserfällen mit Purpur Spitze, kombiniert mit grünem Blütenregen in blauem Sternenbukett - im 9er Fächer.
4.Rote Kometen und Brokatschweif zu goldenen Crackling-Blüten, kombiniert mit rotem Blütenregen in blauem Sternenbukett - im 9er Fächer.</t>
  </si>
  <si>
    <t>Fächerabschuss von jeweils 4 fetten, Schweifkometen in Goldbrokat, Titangold oder Silberflimmer mit Verwandlung zu Königsbrokatkronen mit Rotflimmer, blauer Päonie mit Grünflimmer und Titanpalmenzentrum, Silberblinker mit knallroter Dahlie</t>
  </si>
  <si>
    <t>V-Fächer aus Goldschweifkometen mit Verwandlung zu Titangold-Wasserfällen und roten Crossette-Sternen</t>
  </si>
  <si>
    <t>Ein farblich perfekt aufeinander abgestimmtes Crossette-Potpourrie in Kombination mit fallendem Blütenregen in abwechselnden Farben, blauen Sternenbuketts und silbern blinkenden Wasserfällen - alles im Z-Fächer geschossen</t>
  </si>
  <si>
    <t xml:space="preserve">X-Fächer aus kräftigen, roten Kometen mit Verwandlung zu tief fallenden, Silber blinkenden Wasserfällen </t>
  </si>
  <si>
    <t>Großer, gefächerter Poppingstern-Feuertopf in Silber, verteilt auf 2 Etagen. Darüber tiefblaue Päonien mit Zentrum aus Silberflimmerweiden. Der Abschuss erfolgt immer im 4er Fächer</t>
  </si>
  <si>
    <t xml:space="preserve">Große Titangoldweiden, kombiniert mit kräftigen Rotblinkern, sowie Titangoldweiden, kombiniert mit blauen Päonien. Die Effekte werden jeweils abwechselnd im 5er Fächer geschossen, immer mit Silberblinker-Feuertöpfen in der unteren Ebene </t>
  </si>
  <si>
    <t xml:space="preserve">Weitere Artikel auf Anfrage möglich! Besuchen Sie hierzu bitte den BlackBoxx Sylvester Shop.  </t>
  </si>
  <si>
    <t>Bestellnummer</t>
  </si>
  <si>
    <t>Ihre persönlichen Wünsche</t>
  </si>
  <si>
    <t>S1</t>
  </si>
  <si>
    <t>S2</t>
  </si>
  <si>
    <t>S3</t>
  </si>
  <si>
    <t>S4</t>
  </si>
  <si>
    <t>S5</t>
  </si>
  <si>
    <t>S6</t>
  </si>
  <si>
    <t>S7</t>
  </si>
  <si>
    <t>S8</t>
  </si>
  <si>
    <t>S9</t>
  </si>
  <si>
    <t>S10</t>
  </si>
  <si>
    <t>S11</t>
  </si>
  <si>
    <t>S12</t>
  </si>
  <si>
    <t>S13</t>
  </si>
  <si>
    <t>S14</t>
  </si>
  <si>
    <t>S15</t>
  </si>
  <si>
    <t>S16</t>
  </si>
  <si>
    <t xml:space="preserve">Extrem lautstarke Titansalut-Bombetten
</t>
  </si>
  <si>
    <t xml:space="preserve">Farblich perfekt aufeinander abgestimmte Crossettestern-Kometen in Blau, Rot und Gelb, werden im rasanten Zick-Zack Fächer abgeschossen. Den Abschluss bildet ein Fächerabschuss aus 9 Crossettesternen gleichzeitig
</t>
  </si>
  <si>
    <t>288g</t>
  </si>
  <si>
    <t>Candela Romana No.1 (gold/purpur)</t>
  </si>
  <si>
    <t>Candela Romana No.3 (rot/blau)</t>
  </si>
  <si>
    <t>Candela Romana No.2 (rot /Crackling)</t>
  </si>
  <si>
    <t>VIDEO</t>
  </si>
  <si>
    <t>230g</t>
  </si>
  <si>
    <t>Figurenlicht rot (Stück)</t>
  </si>
  <si>
    <t>Figurenlicht grün (Stück)</t>
  </si>
  <si>
    <t>Figurenlicht gelb (Stück)</t>
  </si>
  <si>
    <t>Diva Liga</t>
  </si>
  <si>
    <t>Bison</t>
  </si>
  <si>
    <t>819g</t>
  </si>
  <si>
    <t>Großkalibrige Bombetten-Batterie mit Abschuss im 3er Fächer von Goldschweifkometen zu goldenen Cycas-Palmen mit Spitzen in Rot und Purpur, immer in Kombination mit Silberglitter und blauen Sternen und im Farbwechsel geschossen</t>
  </si>
  <si>
    <t>Performance Fächer-Batterie aus Goldflimmer-Chrysanthemen mit Purpur Dahlie und Goldflimmerschweifaufstieg, geschossen im Zick-Zack Fächer, gefolgt von einem Fächer aus Goldflimmerschweifkometen mit Verwandlung zu blauen Päonien in einer Goldflimmerwolke, danach wieder ein Zick-Zack Abschuss von Crossette-Kometen in Gelb und Purpur. Den Abschluss bildet ein Fächer aus großkalibrigen Goldpalmenbuketts in blauem Sternzentrum, kombiniert mit Titangold-Feuertöpfen und blauen Kometen.</t>
  </si>
  <si>
    <t>Lars vom Mars</t>
  </si>
  <si>
    <t>Zwielicht</t>
  </si>
  <si>
    <t>Bombuster</t>
  </si>
  <si>
    <t>Spectris</t>
  </si>
  <si>
    <t>Supra</t>
  </si>
  <si>
    <t>Vaporizer</t>
  </si>
  <si>
    <t>Multi-Effekt Batterie aus silbernen Knisterkometen mit Verwandlung zu silbernen Knisterpalmen in blauen Sternenbuketts, gefolgt von Silberschweifkometen mit Verwandlung zu silbernen Kokosnusspalmen in Goldblinkerwolke, Purpur Kometen mit Verwandlung zu Weißblinker-Weiden mit Purpur Sternen, goldene Kokosnusspalmen mit Rotblinker und gelbem Kometenaufstieg und Silberschweifkometen zu Silbercrackling-Weiden mit bunten Spitzen</t>
  </si>
  <si>
    <t>Große Titangoldpalmen mit Verwandlung zu farbigen Spitzen in Rot, Blau, Grün und Purpur.</t>
  </si>
  <si>
    <t>Filigrane Goldflimmer-Palmen mit wechselnden Sternenbuketts in Rotblinker und Blau, untermalt von fetten Goldschweifkometen.</t>
  </si>
  <si>
    <t>Fächerabschuss aus Silberschweifkometen mit Verwandlung zu silbernen Kokosnusspalmen, umhüllt von Sternenbuketts in Rotblinker, Goldblinker, Blau und Crackling. In der unteren Ebene wird das Spektakel von verschiedenen Feuertopf-Kombinationen begleitet.</t>
  </si>
  <si>
    <t>Goldflimmerschweifkometen mit Verwandlung zu goldenen Corolla-Palmen umhüllt von farblich wechselnden Sternenbuketts in Blau, Rot, Purpur und Orange.</t>
  </si>
  <si>
    <t>Kokosnusspalmen aus Titangold, umhüllt von blauen Sternen werden begleitet von Titangold-Feuertöpfen und kobaltblauen Kometen. Geschossen im 6er Fächer.</t>
  </si>
  <si>
    <t>25g</t>
  </si>
  <si>
    <t>Gerne beschaffen wir für Sie auf Wunsch weitere, nicht hier aufgeführte, Artikel aus dem Sortiment von Blackboxx oder Zink. Hierzu füllen Sie bitte die Liste am Ende des Dokumentes aus. Wir setzen uns dann mit Ihnen in Verbindung und teilen Ihnen die Preise der Effekte mit.
Vielen Dank
- Das Team von MK Eventdesign -</t>
  </si>
  <si>
    <t>Brückenanzünder 35cm, 200 Stk.</t>
  </si>
  <si>
    <t>Rauchfackel purpur, 5er Pack</t>
  </si>
  <si>
    <t>Rauchfackel gelb, 5er pack</t>
  </si>
  <si>
    <t>Rauchfackel blau, 5er Pack</t>
  </si>
  <si>
    <t>Rauchfackel grün, 5er Pack</t>
  </si>
  <si>
    <t>Rauchfackel rot, 5er Pack</t>
  </si>
  <si>
    <t>Rauchfackel weiß, 5er Pack</t>
  </si>
  <si>
    <t>Rauchfackel schwarz, 5er Pack</t>
  </si>
  <si>
    <t>Rauchfackel orange, 5er Pack</t>
  </si>
  <si>
    <t>125g</t>
  </si>
  <si>
    <t>100g</t>
  </si>
  <si>
    <t>90g</t>
  </si>
  <si>
    <t>110g</t>
  </si>
  <si>
    <t>Knallkette Rapiator 300</t>
  </si>
  <si>
    <t>Knallkette Rapiator 500</t>
  </si>
  <si>
    <t>Vulkan Magic Light</t>
  </si>
  <si>
    <t>Vulkan Azzuro</t>
  </si>
  <si>
    <t>Vulkan Metal Pink</t>
  </si>
  <si>
    <t>Vulkan No 1, Gold Silber</t>
  </si>
  <si>
    <t>Vulkan No 2, Gold &amp; Blinksterne</t>
  </si>
  <si>
    <t>Vulkan No 8, Silber rote Sterne</t>
  </si>
  <si>
    <t>Vulkan No 9, Gold Grün</t>
  </si>
  <si>
    <t>Zink/Bugano</t>
  </si>
  <si>
    <t>Nach Ihrer Vorbestllung erhalten Sie von uns eine Rechnung. Die verbindliche Bestellung kommt erst mit Überweisung der vollständigen Rechnungssumme per Vorkasse zustande. Die Abgabe der pyrotechnischen Gegenstände  erfolgt nur nach Vorlage des Personalausweises und bei Bedarf (Feuerwerk Kategorie F3 oder F4) notwendiger Zusatzpapiere.</t>
  </si>
  <si>
    <t>Light Night</t>
  </si>
  <si>
    <t>Großer, zylindrischer Kanonenschlag mit extrem lautem Knall, 10er Schachtel</t>
  </si>
  <si>
    <t>Ultralux Gelb</t>
  </si>
  <si>
    <t>T2</t>
  </si>
  <si>
    <t>Ultrarauchtopf schwarz</t>
  </si>
  <si>
    <t>Visco grün, ca.30s/m, 10m</t>
  </si>
  <si>
    <t>Bitte beachten Sie, dass wir umgezogen sind! Die Abholung ist nun nur noch in 77933 Lahr möglich.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</si>
</sst>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 #,##0.00\ [$€-407]_-;\-* #,##0.00\ [$€-407]_-;_-* &quot;-&quot;??\ [$€-407]_-;_-@_-"/>
    <numFmt numFmtId="165" formatCode="0_ ;\-0\ "/>
  </numFmts>
  <fonts count="13"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4"/>
      <color theme="1"/>
      <name val="Calibri"/>
      <family val="2"/>
      <scheme val="minor"/>
    </font>
    <font>
      <b/>
      <sz val="12"/>
      <color theme="1"/>
      <name val="Calibri"/>
      <family val="2"/>
      <scheme val="minor"/>
    </font>
    <font>
      <b/>
      <sz val="11"/>
      <color rgb="FF3F3F3F"/>
      <name val="Calibri"/>
      <family val="2"/>
      <scheme val="minor"/>
    </font>
    <font>
      <sz val="9"/>
      <name val="Calibri"/>
      <family val="2"/>
      <scheme val="minor"/>
    </font>
    <font>
      <b/>
      <sz val="11"/>
      <name val="Calibri"/>
      <family val="2"/>
      <scheme val="minor"/>
    </font>
    <font>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rgb="FFFF9900"/>
        <bgColor indexed="64"/>
      </patternFill>
    </fill>
    <fill>
      <patternFill patternType="solid">
        <fgColor rgb="FFF2F2F2"/>
      </patternFill>
    </fill>
    <fill>
      <patternFill patternType="solid">
        <fgColor rgb="FFFF0000"/>
        <bgColor indexed="64"/>
      </patternFill>
    </fill>
  </fills>
  <borders count="2">
    <border>
      <left/>
      <right/>
      <top/>
      <bottom/>
      <diagonal/>
    </border>
    <border>
      <left style="thin">
        <color rgb="FF3F3F3F"/>
      </left>
      <right style="thin">
        <color rgb="FF3F3F3F"/>
      </right>
      <top style="thin">
        <color rgb="FF3F3F3F"/>
      </top>
      <bottom style="thin">
        <color rgb="FF3F3F3F"/>
      </bottom>
      <diagonal/>
    </border>
  </borders>
  <cellStyleXfs count="6">
    <xf numFmtId="0" fontId="0" fillId="0" borderId="0"/>
    <xf numFmtId="44" fontId="2" fillId="0" borderId="0" applyFont="0" applyFill="0" applyBorder="0" applyAlignment="0" applyProtection="0"/>
    <xf numFmtId="0" fontId="8" fillId="3" borderId="1" applyNumberFormat="0" applyAlignment="0" applyProtection="0"/>
    <xf numFmtId="43" fontId="2"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85">
    <xf numFmtId="0" fontId="0" fillId="0" borderId="0" xfId="0"/>
    <xf numFmtId="0" fontId="5" fillId="0" borderId="0" xfId="0" applyFont="1" applyAlignment="1" applyProtection="1">
      <alignment horizontal="center"/>
    </xf>
    <xf numFmtId="0" fontId="5" fillId="0" borderId="0" xfId="0" applyFont="1" applyProtection="1"/>
    <xf numFmtId="0" fontId="5" fillId="0" borderId="0" xfId="0" applyFont="1" applyAlignment="1" applyProtection="1">
      <alignment wrapText="1"/>
    </xf>
    <xf numFmtId="164" fontId="5" fillId="0" borderId="0" xfId="0" applyNumberFormat="1" applyFont="1" applyProtection="1"/>
    <xf numFmtId="0" fontId="9" fillId="0" borderId="0" xfId="0" applyFont="1" applyAlignment="1" applyProtection="1">
      <alignment horizontal="left" vertical="top" wrapText="1"/>
    </xf>
    <xf numFmtId="0" fontId="9" fillId="0" borderId="0" xfId="0" applyFont="1" applyAlignment="1" applyProtection="1">
      <alignment vertical="top" wrapText="1"/>
    </xf>
    <xf numFmtId="0" fontId="5" fillId="4" borderId="0" xfId="0" applyFont="1" applyFill="1" applyAlignment="1" applyProtection="1">
      <alignment horizontal="center"/>
    </xf>
    <xf numFmtId="164" fontId="5" fillId="0" borderId="0" xfId="5" applyNumberFormat="1" applyFont="1" applyAlignment="1" applyProtection="1">
      <alignment horizontal="center" vertical="center"/>
    </xf>
    <xf numFmtId="0" fontId="9" fillId="0" borderId="0" xfId="0" applyFont="1" applyAlignment="1" applyProtection="1">
      <alignment wrapText="1"/>
    </xf>
    <xf numFmtId="164" fontId="5" fillId="0" borderId="0" xfId="0" applyNumberFormat="1" applyFont="1" applyAlignment="1" applyProtection="1">
      <alignment horizontal="center" vertical="center"/>
    </xf>
    <xf numFmtId="0" fontId="9" fillId="0" borderId="0" xfId="0" applyFont="1" applyAlignment="1" applyProtection="1">
      <alignment horizontal="left" wrapText="1"/>
    </xf>
    <xf numFmtId="0" fontId="10" fillId="0" borderId="0" xfId="0" applyFont="1" applyAlignment="1" applyProtection="1">
      <alignment horizontal="center"/>
    </xf>
    <xf numFmtId="0" fontId="10" fillId="0" borderId="0" xfId="0" applyFont="1" applyAlignment="1" applyProtection="1">
      <alignment wrapText="1"/>
    </xf>
    <xf numFmtId="0" fontId="4" fillId="4" borderId="0" xfId="0" applyFont="1" applyFill="1" applyAlignment="1" applyProtection="1">
      <alignment horizontal="center" vertical="center"/>
    </xf>
    <xf numFmtId="49" fontId="5" fillId="0" borderId="0" xfId="0" applyNumberFormat="1" applyFont="1" applyAlignment="1" applyProtection="1">
      <alignment horizontal="left" vertical="center" wrapText="1"/>
    </xf>
    <xf numFmtId="164" fontId="5" fillId="0" borderId="0" xfId="1" applyNumberFormat="1" applyFont="1" applyProtection="1"/>
    <xf numFmtId="49" fontId="5" fillId="0" borderId="0" xfId="0" applyNumberFormat="1" applyFont="1" applyBorder="1" applyAlignment="1" applyProtection="1">
      <alignment horizontal="left" vertical="center" wrapText="1"/>
    </xf>
    <xf numFmtId="0" fontId="6" fillId="2" borderId="0" xfId="0" applyFont="1" applyFill="1" applyAlignment="1" applyProtection="1">
      <alignment horizontal="center"/>
    </xf>
    <xf numFmtId="0" fontId="0" fillId="0" borderId="0" xfId="0" applyFont="1" applyProtection="1"/>
    <xf numFmtId="0" fontId="3" fillId="0" borderId="0" xfId="0" applyFont="1" applyAlignment="1" applyProtection="1">
      <alignment horizontal="left"/>
    </xf>
    <xf numFmtId="0" fontId="3" fillId="0" borderId="0" xfId="0" applyFont="1" applyFill="1" applyBorder="1" applyAlignment="1" applyProtection="1">
      <alignment horizontal="center"/>
    </xf>
    <xf numFmtId="1" fontId="8" fillId="0" borderId="0" xfId="2" applyNumberFormat="1" applyFill="1" applyBorder="1" applyAlignment="1" applyProtection="1">
      <alignment horizontal="right"/>
    </xf>
    <xf numFmtId="165" fontId="8" fillId="0" borderId="0" xfId="3" applyNumberFormat="1" applyFont="1" applyFill="1" applyBorder="1" applyAlignment="1" applyProtection="1">
      <alignment horizontal="left"/>
    </xf>
    <xf numFmtId="0" fontId="0" fillId="0" borderId="0" xfId="0" applyFont="1" applyAlignment="1" applyProtection="1">
      <alignment horizontal="center"/>
    </xf>
    <xf numFmtId="164" fontId="0" fillId="0" borderId="0" xfId="0" applyNumberFormat="1" applyFont="1" applyProtection="1"/>
    <xf numFmtId="0" fontId="0" fillId="0" borderId="0" xfId="0" applyFont="1" applyAlignment="1" applyProtection="1">
      <alignment horizontal="right"/>
    </xf>
    <xf numFmtId="1" fontId="11" fillId="0" borderId="0" xfId="0" applyNumberFormat="1" applyFont="1" applyFill="1" applyAlignment="1" applyProtection="1"/>
    <xf numFmtId="0" fontId="0" fillId="0" borderId="0" xfId="0" applyFont="1" applyAlignment="1" applyProtection="1">
      <alignment horizontal="right"/>
    </xf>
    <xf numFmtId="0" fontId="4" fillId="0" borderId="0" xfId="0" applyFont="1" applyFill="1" applyProtection="1"/>
    <xf numFmtId="1" fontId="4" fillId="0" borderId="0" xfId="0" applyNumberFormat="1" applyFont="1" applyFill="1" applyProtection="1"/>
    <xf numFmtId="164" fontId="4" fillId="0" borderId="0" xfId="0" applyNumberFormat="1" applyFont="1" applyFill="1" applyProtection="1"/>
    <xf numFmtId="1" fontId="4" fillId="0" borderId="0" xfId="0" applyNumberFormat="1" applyFont="1" applyFill="1" applyAlignment="1" applyProtection="1"/>
    <xf numFmtId="49" fontId="4" fillId="0" borderId="0" xfId="0" applyNumberFormat="1" applyFont="1" applyFill="1" applyProtection="1"/>
    <xf numFmtId="0" fontId="11" fillId="0" borderId="0" xfId="0" applyFont="1" applyProtection="1"/>
    <xf numFmtId="164" fontId="11" fillId="0" borderId="0" xfId="0" applyNumberFormat="1" applyFont="1" applyProtection="1"/>
    <xf numFmtId="14" fontId="0" fillId="0" borderId="0" xfId="0" applyNumberFormat="1" applyFont="1" applyBorder="1" applyAlignment="1" applyProtection="1">
      <alignment horizontal="center"/>
    </xf>
    <xf numFmtId="0" fontId="0" fillId="0" borderId="0" xfId="0" applyFont="1" applyAlignment="1" applyProtection="1">
      <alignment horizontal="left" vertical="top" wrapText="1"/>
    </xf>
    <xf numFmtId="0" fontId="0" fillId="0" borderId="0" xfId="0" applyFont="1" applyAlignment="1" applyProtection="1">
      <alignment horizontal="center"/>
    </xf>
    <xf numFmtId="0" fontId="7" fillId="2" borderId="0" xfId="0" applyFont="1" applyFill="1" applyAlignment="1" applyProtection="1">
      <alignment horizontal="center"/>
    </xf>
    <xf numFmtId="0" fontId="3" fillId="0" borderId="0" xfId="0" applyFont="1" applyAlignment="1" applyProtection="1">
      <alignment horizontal="center"/>
    </xf>
    <xf numFmtId="0" fontId="10" fillId="0" borderId="0" xfId="0" applyFont="1" applyAlignment="1" applyProtection="1">
      <alignment horizontal="center" wrapText="1"/>
    </xf>
    <xf numFmtId="164" fontId="3" fillId="0" borderId="0" xfId="0" applyNumberFormat="1" applyFont="1" applyAlignment="1" applyProtection="1">
      <alignment horizontal="center"/>
    </xf>
    <xf numFmtId="43" fontId="0" fillId="0" borderId="0" xfId="3" applyFont="1" applyProtection="1"/>
    <xf numFmtId="43" fontId="5" fillId="0" borderId="0" xfId="3" applyFont="1" applyProtection="1"/>
    <xf numFmtId="43" fontId="5" fillId="0" borderId="0" xfId="3" applyFont="1" applyAlignment="1" applyProtection="1">
      <alignment wrapText="1"/>
    </xf>
    <xf numFmtId="0" fontId="0" fillId="0" borderId="0" xfId="0" applyFont="1" applyFill="1" applyAlignment="1" applyProtection="1"/>
    <xf numFmtId="0" fontId="4" fillId="0" borderId="0" xfId="0" applyFont="1" applyAlignment="1" applyProtection="1">
      <alignment horizontal="center"/>
    </xf>
    <xf numFmtId="0" fontId="4" fillId="0" borderId="0" xfId="0" applyFont="1" applyProtection="1"/>
    <xf numFmtId="164" fontId="4" fillId="0" borderId="0" xfId="0" applyNumberFormat="1" applyFont="1" applyProtection="1"/>
    <xf numFmtId="0" fontId="3" fillId="0" borderId="0" xfId="0" applyFont="1" applyProtection="1"/>
    <xf numFmtId="164" fontId="3" fillId="0" borderId="0" xfId="0" applyNumberFormat="1" applyFont="1" applyProtection="1"/>
    <xf numFmtId="0" fontId="0" fillId="0" borderId="0" xfId="0" applyProtection="1"/>
    <xf numFmtId="164" fontId="12" fillId="0" borderId="0" xfId="5" applyNumberFormat="1" applyAlignment="1" applyProtection="1">
      <alignment horizontal="center" vertical="center"/>
    </xf>
    <xf numFmtId="0" fontId="5" fillId="0" borderId="0" xfId="0" applyFont="1" applyAlignment="1" applyProtection="1">
      <alignment vertical="top" wrapText="1"/>
    </xf>
    <xf numFmtId="0" fontId="5" fillId="0" borderId="0" xfId="0" applyFont="1" applyAlignment="1" applyProtection="1">
      <alignment horizontal="left" vertical="top" wrapText="1"/>
    </xf>
    <xf numFmtId="164" fontId="7" fillId="2" borderId="0" xfId="0" applyNumberFormat="1" applyFont="1" applyFill="1" applyAlignment="1" applyProtection="1">
      <alignment horizontal="center"/>
    </xf>
    <xf numFmtId="44" fontId="5" fillId="0" borderId="0" xfId="1" applyFont="1" applyProtection="1"/>
    <xf numFmtId="44" fontId="5" fillId="0" borderId="0" xfId="0" applyNumberFormat="1" applyFont="1" applyProtection="1"/>
    <xf numFmtId="164" fontId="0" fillId="0" borderId="0" xfId="0" applyNumberFormat="1" applyProtection="1"/>
    <xf numFmtId="0" fontId="12" fillId="0" borderId="0" xfId="4" applyAlignment="1" applyProtection="1">
      <alignment horizontal="center"/>
    </xf>
    <xf numFmtId="2" fontId="4" fillId="0" borderId="0" xfId="0" applyNumberFormat="1" applyFont="1" applyAlignment="1" applyProtection="1"/>
    <xf numFmtId="164" fontId="4" fillId="0" borderId="0" xfId="0" applyNumberFormat="1" applyFont="1" applyAlignment="1" applyProtection="1"/>
    <xf numFmtId="164" fontId="4" fillId="0" borderId="0" xfId="0" applyNumberFormat="1" applyFont="1" applyAlignment="1" applyProtection="1">
      <alignment horizontal="left" vertical="top" wrapText="1" readingOrder="1"/>
    </xf>
    <xf numFmtId="164" fontId="0" fillId="0" borderId="0" xfId="0" applyNumberFormat="1" applyFont="1" applyAlignment="1" applyProtection="1">
      <alignment horizontal="left" vertical="top" readingOrder="1"/>
    </xf>
    <xf numFmtId="2" fontId="4" fillId="0" borderId="0" xfId="0" applyNumberFormat="1" applyFont="1" applyAlignment="1" applyProtection="1">
      <alignment horizontal="center"/>
    </xf>
    <xf numFmtId="164" fontId="5" fillId="0" borderId="0" xfId="0" applyNumberFormat="1" applyFont="1" applyAlignment="1" applyProtection="1">
      <alignment vertical="top" wrapText="1" readingOrder="1"/>
    </xf>
    <xf numFmtId="0" fontId="10" fillId="0" borderId="0" xfId="0" applyFont="1" applyAlignment="1" applyProtection="1">
      <alignment horizontal="right" wrapText="1"/>
    </xf>
    <xf numFmtId="164" fontId="3" fillId="0" borderId="0" xfId="0" applyNumberFormat="1" applyFont="1" applyAlignment="1" applyProtection="1">
      <alignment horizontal="center"/>
    </xf>
    <xf numFmtId="2" fontId="4" fillId="0" borderId="0" xfId="0" applyNumberFormat="1" applyFont="1" applyProtection="1"/>
    <xf numFmtId="0" fontId="0" fillId="0" borderId="0" xfId="0" applyFont="1" applyFill="1" applyProtection="1"/>
    <xf numFmtId="0" fontId="5" fillId="0" borderId="0" xfId="0" applyFont="1" applyFill="1" applyProtection="1"/>
    <xf numFmtId="0" fontId="5" fillId="0" borderId="0" xfId="0" applyFont="1" applyFill="1" applyAlignment="1" applyProtection="1">
      <alignment wrapText="1"/>
    </xf>
    <xf numFmtId="0" fontId="3" fillId="0" borderId="0" xfId="0" applyFont="1" applyFill="1" applyAlignment="1" applyProtection="1"/>
    <xf numFmtId="0" fontId="0" fillId="0" borderId="0" xfId="0" applyFont="1" applyAlignment="1" applyProtection="1"/>
    <xf numFmtId="0" fontId="5" fillId="0" borderId="0" xfId="0" applyFont="1" applyAlignment="1" applyProtection="1">
      <alignment horizontal="center"/>
      <protection locked="0"/>
    </xf>
    <xf numFmtId="0" fontId="10" fillId="3" borderId="1" xfId="2" applyFont="1" applyAlignment="1" applyProtection="1">
      <alignment wrapText="1"/>
      <protection locked="0"/>
    </xf>
    <xf numFmtId="14" fontId="8" fillId="3" borderId="1" xfId="2" applyNumberFormat="1" applyAlignment="1" applyProtection="1">
      <alignment horizontal="center"/>
      <protection locked="0"/>
    </xf>
    <xf numFmtId="0" fontId="8" fillId="3" borderId="1" xfId="2" applyAlignment="1" applyProtection="1">
      <alignment wrapText="1"/>
      <protection locked="0"/>
    </xf>
    <xf numFmtId="49" fontId="10" fillId="3" borderId="1" xfId="2" applyNumberFormat="1" applyFont="1" applyAlignment="1" applyProtection="1">
      <alignment wrapText="1"/>
      <protection locked="0"/>
    </xf>
    <xf numFmtId="0" fontId="11" fillId="0" borderId="0" xfId="0" applyFont="1" applyAlignment="1" applyProtection="1">
      <alignment horizontal="left" vertical="top" wrapText="1"/>
    </xf>
    <xf numFmtId="0" fontId="5" fillId="0" borderId="0" xfId="0" applyFont="1" applyProtection="1">
      <protection locked="0"/>
    </xf>
    <xf numFmtId="0" fontId="5" fillId="0" borderId="0" xfId="0" applyFont="1" applyAlignment="1" applyProtection="1">
      <alignment wrapText="1"/>
      <protection locked="0"/>
    </xf>
    <xf numFmtId="164" fontId="5" fillId="0" borderId="0" xfId="0" applyNumberFormat="1" applyFont="1" applyProtection="1">
      <protection locked="0"/>
    </xf>
    <xf numFmtId="49" fontId="5" fillId="0" borderId="0" xfId="0" applyNumberFormat="1" applyFont="1" applyProtection="1">
      <protection locked="0"/>
    </xf>
  </cellXfs>
  <cellStyles count="6">
    <cellStyle name="Ausgabe" xfId="2" builtinId="21"/>
    <cellStyle name="Hyperlink" xfId="4" xr:uid="{00000000-000B-0000-0000-000008000000}"/>
    <cellStyle name="Komma" xfId="3" builtinId="3"/>
    <cellStyle name="Link" xfId="5" builtinId="8"/>
    <cellStyle name="Standard" xfId="0" builtinId="0"/>
    <cellStyle name="Währung" xfId="1" builtinId="4"/>
  </cellStyles>
  <dxfs count="207">
    <dxf>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color auto="1"/>
        <name val="Calibri"/>
        <family val="2"/>
        <scheme val="minor"/>
      </font>
      <numFmt numFmtId="30" formatCode="@"/>
      <protection locked="0" hidden="0"/>
    </dxf>
    <dxf>
      <font>
        <strike val="0"/>
        <outline val="0"/>
        <shadow val="0"/>
        <u val="none"/>
        <vertAlign val="baseline"/>
        <sz val="11"/>
        <color auto="1"/>
        <name val="Calibri"/>
        <family val="2"/>
        <scheme val="minor"/>
      </font>
      <numFmt numFmtId="164" formatCode="_-* #,##0.00\ [$€-407]_-;\-* #,##0.00\ [$€-407]_-;_-* &quot;-&quot;??\ [$€-407]_-;_-@_-"/>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alignment textRotation="0" wrapText="1" indent="0" justifyLastLine="0" shrinkToFit="0"/>
      <protection locked="0" hidden="0"/>
    </dxf>
    <dxf>
      <font>
        <strike val="0"/>
        <outline val="0"/>
        <shadow val="0"/>
        <u val="none"/>
        <vertAlign val="baseline"/>
        <sz val="11"/>
        <color auto="1"/>
        <name val="Calibri"/>
        <family val="2"/>
        <scheme val="minor"/>
      </font>
      <protection locked="0" hidden="0"/>
    </dxf>
    <dxf>
      <font>
        <strike val="0"/>
        <outline val="0"/>
        <shadow val="0"/>
        <u val="none"/>
        <vertAlign val="baseline"/>
        <sz val="11"/>
        <color auto="1"/>
        <name val="Calibri"/>
        <family val="2"/>
        <scheme val="minor"/>
      </font>
      <alignment horizontal="center" textRotation="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textRotation="0" indent="0" justifyLastLine="0" shrinkToFit="0" readingOrder="0"/>
      <protection locked="0" hidden="0"/>
    </dxf>
    <dxf>
      <font>
        <strike val="0"/>
        <outline val="0"/>
        <shadow val="0"/>
        <u val="none"/>
        <vertAlign val="baseline"/>
        <sz val="11"/>
        <color auto="1"/>
        <name val="Calibri"/>
        <family val="2"/>
        <scheme val="minor"/>
      </font>
      <alignment horizontal="center" textRotation="0" indent="0" justifyLastLine="0" shrinkToFit="0" readingOrder="0"/>
      <protection locked="0" hidden="0"/>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textRotation="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textRotation="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textRotation="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center" textRotation="0" indent="0" justifyLastLine="0" shrinkToFit="0" readingOrder="0"/>
      <protection locked="0"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textRotation="0" wrapText="1" indent="0" justifyLastLine="0" shrinkToFit="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textRotation="0" wrapText="1" indent="0" justifyLastLine="0" shrinkToFit="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strike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numFmt numFmtId="164" formatCode="_-* #,##0.00\ [$€-407]_-;\-* #,##0.00\ [$€-407]_-;_-* &quot;-&quot;??\ [$€-407]_-;_-@_-"/>
      <protection locked="1" hidden="0"/>
    </dxf>
    <dxf>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textRotation="0" wrapText="1" indent="0" justifyLastLine="0" shrinkToFit="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numFmt numFmtId="164" formatCode="_-* #,##0.00\ [$€-407]_-;\-* #,##0.00\ [$€-407]_-;_-* &quot;-&quot;??\ [$€-407]_-;_-@_-"/>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alignment textRotation="0" wrapText="1" indent="0" justifyLastLine="0" shrinkToFit="0"/>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theme="0"/>
        <name val="Calibri"/>
        <family val="2"/>
        <scheme val="minor"/>
      </font>
      <numFmt numFmtId="164" formatCode="_-* #,##0.00\ [$€-407]_-;\-* #,##0.00\ [$€-407]_-;_-* &quot;-&quot;??\ [$€-407]_-;_-@_-"/>
      <protection locked="1" hidden="0"/>
    </dxf>
    <dxf>
      <font>
        <strike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34" formatCode="_-* #,##0.00\ &quot;€&quot;_-;\-* #,##0.00\ &quot;€&quot;_-;_-* &quot;-&quot;??\ &quot;€&quot;_-;_-@_-"/>
      <protection locked="1" hidden="0"/>
    </dxf>
    <dxf>
      <font>
        <strike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strike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protection locked="1" hidden="0"/>
    </dxf>
    <dxf>
      <font>
        <strike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strike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textRotation="0" wrapText="1" indent="0" justifyLastLine="0" shrinkToFit="0"/>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protection locked="1" hidden="0"/>
    </dxf>
    <dxf>
      <font>
        <strike val="0"/>
        <outline val="0"/>
        <shadow val="0"/>
        <u val="none"/>
        <vertAlign val="baseline"/>
        <name val="Calibri"/>
        <family val="2"/>
        <scheme val="minor"/>
      </font>
      <protection locked="1" hidden="0"/>
    </dxf>
    <dxf>
      <font>
        <b val="0"/>
        <i val="0"/>
        <strike val="0"/>
        <condense val="0"/>
        <extend val="0"/>
        <outline val="0"/>
        <shadow val="0"/>
        <u val="none"/>
        <vertAlign val="baseline"/>
        <sz val="11"/>
        <color theme="1"/>
        <name val="Calibri"/>
        <family val="2"/>
        <scheme val="minor"/>
      </font>
      <protection locked="1" hidden="0"/>
    </dxf>
    <dxf>
      <font>
        <b val="0"/>
        <i val="0"/>
        <strike val="0"/>
        <condense val="0"/>
        <extend val="0"/>
        <outline val="0"/>
        <shadow val="0"/>
        <u val="none"/>
        <vertAlign val="baseline"/>
        <sz val="11"/>
        <color theme="0"/>
        <name val="Calibri"/>
        <family val="2"/>
        <scheme val="minor"/>
      </font>
      <protection locked="1" hidden="0"/>
    </dxf>
    <dxf>
      <protection locked="1" hidden="0"/>
    </dxf>
    <dxf>
      <font>
        <b val="0"/>
        <i val="0"/>
        <strike val="0"/>
        <condense val="0"/>
        <extend val="0"/>
        <outline val="0"/>
        <shadow val="0"/>
        <u val="none"/>
        <vertAlign val="baseline"/>
        <sz val="11"/>
        <color theme="0"/>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auto="1"/>
        <name val="Calibri"/>
        <family val="2"/>
        <scheme val="minor"/>
      </font>
      <numFmt numFmtId="164" formatCode="_-* #,##0.00\ [$€-407]_-;\-* #,##0.00\ [$€-407]_-;_-* &quot;-&quot;??\ [$€-407]_-;_-@_-"/>
      <protection locked="1" hidden="0"/>
    </dxf>
    <dxf>
      <font>
        <b val="0"/>
        <i val="0"/>
        <strike val="0"/>
        <condense val="0"/>
        <extend val="0"/>
        <outline val="0"/>
        <shadow val="0"/>
        <u val="none"/>
        <vertAlign val="baseline"/>
        <sz val="11"/>
        <color theme="0"/>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0"/>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textRotation="0" wrapText="1" indent="0" justifyLastLine="0" shrinkToFit="0"/>
      <protection locked="1" hidden="0"/>
    </dxf>
    <dxf>
      <font>
        <b val="0"/>
        <i val="0"/>
        <strike val="0"/>
        <condense val="0"/>
        <extend val="0"/>
        <outline val="0"/>
        <shadow val="0"/>
        <u val="none"/>
        <vertAlign val="baseline"/>
        <sz val="11"/>
        <color theme="0"/>
        <name val="Calibri"/>
        <family val="2"/>
        <scheme val="minor"/>
      </font>
      <protection locked="1" hidden="0"/>
    </dxf>
    <dxf>
      <font>
        <b val="0"/>
        <i val="0"/>
        <strike val="0"/>
        <condense val="0"/>
        <extend val="0"/>
        <outline val="0"/>
        <shadow val="0"/>
        <u val="none"/>
        <vertAlign val="baseline"/>
        <sz val="11"/>
        <color auto="1"/>
        <name val="Calibri"/>
        <family val="2"/>
        <scheme val="minor"/>
      </font>
      <protection locked="1" hidden="0"/>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strike val="0"/>
        <outline val="0"/>
        <shadow val="0"/>
        <u val="none"/>
        <vertAlign val="baseline"/>
        <name val="Calibri"/>
        <family val="2"/>
        <scheme val="minor"/>
      </font>
    </dxf>
    <dxf>
      <font>
        <b val="0"/>
        <i val="0"/>
        <strike val="0"/>
        <condense val="0"/>
        <extend val="0"/>
        <outline val="0"/>
        <shadow val="0"/>
        <u val="none"/>
        <vertAlign val="baseline"/>
        <sz val="11"/>
        <color auto="1"/>
        <name val="Arial"/>
        <family val="2"/>
        <scheme val="none"/>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Arial"/>
        <family val="2"/>
        <scheme val="none"/>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auto="1"/>
        <name val="Arial"/>
        <family val="2"/>
        <scheme val="none"/>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numFmt numFmtId="164" formatCode="_-* #,##0.00\ [$€-407]_-;\-* #,##0.00\ [$€-407]_-;_-* &quot;-&quot;??\ [$€-407]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4C90F91-9850-4B52-B8D5-77F00037271A}" name="Tabelle3" displayName="Tabelle3" ref="A154:H163" totalsRowCount="1" headerRowDxfId="110" dataDxfId="108" totalsRowDxfId="109">
  <autoFilter ref="A154:H162" xr:uid="{79599A4C-E0C7-444C-8883-9F6C7A42839B}"/>
  <tableColumns count="8">
    <tableColumn id="1" xr3:uid="{E472C986-30BD-41C1-860C-4E741372E3BD}" name=" " dataDxfId="125" totalsRowDxfId="124"/>
    <tableColumn id="2" xr3:uid="{88027A9D-5CC6-4419-9E33-FD9BC93B9397}" name=" 2" totalsRowFunction="custom" dataDxfId="20" totalsRowDxfId="123">
      <totalsRowFormula>SUM(Tabelle3[[ 2]])</totalsRowFormula>
    </tableColumn>
    <tableColumn id="3" xr3:uid="{47EF105A-D5D3-4259-9059-2111F3D3B911}" name=" 3" dataDxfId="122" totalsRowDxfId="121"/>
    <tableColumn id="4" xr3:uid="{F495BDBD-A5F5-460C-8561-F62BF9980437}" name=" 4" dataDxfId="120" totalsRowDxfId="119"/>
    <tableColumn id="5" xr3:uid="{67DCFC80-13DE-4D11-AFB7-0539FA99BC12}" name=" 5" dataDxfId="118" totalsRowDxfId="117"/>
    <tableColumn id="6" xr3:uid="{4121C33D-24AA-4444-8180-DC2CB9E64F7A}" name=" 6" dataDxfId="116" totalsRowDxfId="115"/>
    <tableColumn id="7" xr3:uid="{D4069005-1527-429E-B1A0-6A620C7EEC74}" name=" 7" dataDxfId="114" totalsRowDxfId="113"/>
    <tableColumn id="8" xr3:uid="{6839DF05-D26A-42A3-A015-488485BFC39F}" name=" 8" totalsRowFunction="custom" dataDxfId="112" totalsRowDxfId="111">
      <calculatedColumnFormula>Tabelle3[[#This Row],[ 7]]*Tabelle3[[#This Row],[ 2]]</calculatedColumnFormula>
      <totalsRowFormula>SUM(H155:H162)</totalsRowFormula>
    </tableColumn>
  </tableColumns>
  <tableStyleInfo name="TableStyleLight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6F1C58-340F-4C57-9D06-21525BFDDC6C}" name="Tabelle4" displayName="Tabelle4" ref="A168:H173" headerRowCount="0" totalsRowShown="0" headerRowDxfId="100" dataDxfId="99">
  <tableColumns count="8">
    <tableColumn id="1" xr3:uid="{854053CE-A52A-4E8A-8D4A-F64E104DEA6C}" name=" " headerRowDxfId="206" dataDxfId="107"/>
    <tableColumn id="2" xr3:uid="{0224AD12-3545-4E2B-9F6C-C35588B86D78}" name=" 8" headerRowDxfId="205" dataDxfId="19"/>
    <tableColumn id="3" xr3:uid="{72889A9E-DAB1-48E3-A9CB-72AABA8E8B2F}" name=" 7" headerRowDxfId="204" dataDxfId="106"/>
    <tableColumn id="4" xr3:uid="{069543A0-9378-47C4-9490-039E02116FA4}" name=" 6" headerRowDxfId="203" dataDxfId="105"/>
    <tableColumn id="5" xr3:uid="{3E70911D-9F1C-4FD7-A678-2736C25372F1}" name=" 5" headerRowDxfId="202" dataDxfId="104"/>
    <tableColumn id="6" xr3:uid="{9F1D912F-FDD8-49C2-8436-EA2346A144C4}" name=" 4" headerRowDxfId="201" dataDxfId="103"/>
    <tableColumn id="7" xr3:uid="{3287A426-3646-4AA2-8C75-BD5DF7FDC69E}" name=" 3" headerRowDxfId="200" dataDxfId="102"/>
    <tableColumn id="8" xr3:uid="{11FC529C-D3BD-4805-A74A-E5153D1207B5}" name=" 2" headerRowDxfId="199" dataDxfId="101">
      <calculatedColumnFormula>Tabelle4[[#This Row],[ 3]]*Tabelle4[[#This Row],[ 8]]</calculatedColumnFormula>
    </tableColumn>
  </tableColumns>
  <tableStyleInfo name="TableStyleLight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1E38B3-0DF0-419C-8313-98C933DA5F6A}" name="Tabelle5" displayName="Tabelle5" ref="A179:H192" headerRowCount="0" totalsRowCount="1" headerRowDxfId="83" dataDxfId="81" totalsRowDxfId="82">
  <tableColumns count="8">
    <tableColumn id="1" xr3:uid="{5DBE6D06-CD2A-4C0E-946C-4953E31F2CF5}" name=" " headerRowDxfId="198" dataDxfId="98" totalsRowDxfId="97"/>
    <tableColumn id="2" xr3:uid="{B0583BB4-6000-400A-9D78-5A228D901D53}" name=" 2" totalsRowFunction="custom" headerRowDxfId="197" dataDxfId="96" totalsRowDxfId="18">
      <totalsRowFormula>SUM(Tabelle5[[ 2]])</totalsRowFormula>
    </tableColumn>
    <tableColumn id="3" xr3:uid="{17D7EE07-86EF-439B-A6CF-7C3D89211824}" name=" 3" headerRowDxfId="196" dataDxfId="95" totalsRowDxfId="94"/>
    <tableColumn id="4" xr3:uid="{829100C9-9B5B-430D-959A-556D9CDACFB9}" name=" 4" headerRowDxfId="195" dataDxfId="93" totalsRowDxfId="92"/>
    <tableColumn id="5" xr3:uid="{297BFF22-F967-4422-982B-EB0771DC77B3}" name=" 5" headerRowDxfId="194" dataDxfId="91" totalsRowDxfId="90"/>
    <tableColumn id="6" xr3:uid="{D9EB2786-CDCB-454F-A74B-8A124573AAB5}" name=" 6" headerRowDxfId="193" dataDxfId="89" totalsRowDxfId="88"/>
    <tableColumn id="7" xr3:uid="{711E422C-C36B-46BF-98C4-F531B144EC1F}" name=" 7" headerRowDxfId="192" dataDxfId="87" totalsRowDxfId="86" dataCellStyle="Währung"/>
    <tableColumn id="8" xr3:uid="{87AD0124-F3C3-44B5-8776-076BB898D349}" name=" 8" totalsRowFunction="custom" headerRowDxfId="191" dataDxfId="85" totalsRowDxfId="84">
      <calculatedColumnFormula>Tabelle5[[#This Row],[ 7]]*Tabelle5[[#This Row],[ 2]]</calculatedColumnFormula>
      <totalsRowFormula>SUM(Tabelle5[[ 8]])</totalsRowFormula>
    </tableColumn>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D64DDE-8D85-464F-B101-6E274CD300C2}" name="Tabelle6" displayName="Tabelle6" ref="A197:H204" headerRowCount="0" totalsRowShown="0" headerRowDxfId="73" dataDxfId="72">
  <tableColumns count="8">
    <tableColumn id="1" xr3:uid="{CDC082D1-0F3C-44AD-809C-7A2E7A823533}" name=" " headerRowDxfId="190" dataDxfId="80"/>
    <tableColumn id="2" xr3:uid="{3F23F1DC-CF6E-4FB5-B5E7-CEA28023EC1B}" name=" 8" headerRowDxfId="189" dataDxfId="17"/>
    <tableColumn id="3" xr3:uid="{11D6EA5E-41CC-46B9-810B-D23D4EAB162C}" name=" 7" headerRowDxfId="188" dataDxfId="79"/>
    <tableColumn id="4" xr3:uid="{D762D5A0-B047-4A33-A8CA-5A9B444A11D1}" name=" 6" headerRowDxfId="187" dataDxfId="78"/>
    <tableColumn id="5" xr3:uid="{2F2AEF1F-04EA-47BE-A511-02CAA1054904}" name=" 5" headerRowDxfId="186" dataDxfId="77"/>
    <tableColumn id="6" xr3:uid="{92AF225B-C0B4-4516-9FC1-D9A8C11908C0}" name=" 4" headerRowDxfId="185" dataDxfId="76"/>
    <tableColumn id="7" xr3:uid="{433AF8D5-DF9A-4E8C-9D58-A712FA448602}" name=" 3" headerRowDxfId="184" dataDxfId="75"/>
    <tableColumn id="8" xr3:uid="{BAA6785A-82A9-4E61-B300-EFD0D0A2DE9D}" name=" 2" headerRowDxfId="183" dataDxfId="74">
      <calculatedColumnFormula>G197*B197</calculatedColumnFormula>
    </tableColumn>
  </tableColumns>
  <tableStyleInfo name="TableStyleLight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426AC0F-592D-4563-AA2E-939F80D2A216}" name="Tabelle7" displayName="Tabelle7" ref="A210:H214" headerRowCount="0" totalsRowCount="1" headerRowDxfId="56" dataDxfId="54" totalsRowDxfId="55">
  <tableColumns count="8">
    <tableColumn id="1" xr3:uid="{4B9736BD-56B7-4E82-BAB5-0B04E284BD6B}" name=" " headerRowDxfId="182" dataDxfId="71" totalsRowDxfId="70"/>
    <tableColumn id="2" xr3:uid="{530342B4-BCB6-4B9A-BA90-25F3100581D5}" name=" 2" headerRowDxfId="181" dataDxfId="16" totalsRowDxfId="69"/>
    <tableColumn id="3" xr3:uid="{0A70A612-1FB9-4365-A190-526C150B6545}" name=" 3" headerRowDxfId="180" dataDxfId="68" totalsRowDxfId="67"/>
    <tableColumn id="4" xr3:uid="{38D6F7B1-5393-457B-B633-F4159F7EA164}" name=" 4" headerRowDxfId="179" dataDxfId="66" totalsRowDxfId="65"/>
    <tableColumn id="5" xr3:uid="{2BCCEEDB-33CF-452E-AB55-3699BF9DB237}" name=" 5" headerRowDxfId="178" dataDxfId="64" totalsRowDxfId="63"/>
    <tableColumn id="6" xr3:uid="{A4451DE2-72D0-43C0-B4D1-D12FB3A8682D}" name=" 6" headerRowDxfId="177" dataDxfId="62" totalsRowDxfId="61"/>
    <tableColumn id="7" xr3:uid="{E1E58279-1B0F-4EAC-B16D-3D9864ADEAB4}" name=" 7" headerRowDxfId="176" dataDxfId="60" totalsRowDxfId="59"/>
    <tableColumn id="8" xr3:uid="{91C5176A-EB0E-4631-9AED-766149757A0B}" name=" 8" totalsRowFunction="custom" headerRowDxfId="175" dataDxfId="58" totalsRowDxfId="57">
      <calculatedColumnFormula>Tabelle7[[#This Row],[ 7]]*Tabelle7[[#This Row],[ 2]]</calculatedColumnFormula>
      <totalsRowFormula>SUM(Tabelle7[[ 8]])</totalsRowFormula>
    </tableColumn>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48ACF9A-1AF3-439C-AF11-7BEE96CA0995}" name="Tabelle8" displayName="Tabelle8" ref="A218:H233" headerRowCount="0" totalsRowShown="0" headerRowDxfId="46" dataDxfId="45" totalsRowDxfId="142">
  <tableColumns count="8">
    <tableColumn id="1" xr3:uid="{EBC42C1C-1E73-42B1-A2F1-F51FBFC116F5}" name=" " headerRowDxfId="140" dataDxfId="53" totalsRowDxfId="141"/>
    <tableColumn id="2" xr3:uid="{020C14FC-AC2C-403C-99F3-22EF0C94BA96}" name=" 8" headerRowDxfId="138" dataDxfId="15" totalsRowDxfId="139"/>
    <tableColumn id="3" xr3:uid="{49CB18B1-4FCD-4997-A78F-D0C3723685D9}" name=" 7" headerRowDxfId="136" dataDxfId="52" totalsRowDxfId="137"/>
    <tableColumn id="4" xr3:uid="{5E2596DF-3FD7-4256-82FD-967D5B90B320}" name=" 6" headerRowDxfId="134" dataDxfId="51" totalsRowDxfId="135"/>
    <tableColumn id="5" xr3:uid="{DE0A33CA-063F-46B5-BC4B-21F4041CC1AE}" name=" 5" headerRowDxfId="132" dataDxfId="50" totalsRowDxfId="133"/>
    <tableColumn id="6" xr3:uid="{AE8D8DF5-885D-4A27-9AE8-CA8E6C25B52D}" name=" 4" headerRowDxfId="130" dataDxfId="49" totalsRowDxfId="131"/>
    <tableColumn id="7" xr3:uid="{313DF4BC-2FD6-4672-834C-347484CB752D}" name=" 3" headerRowDxfId="128" dataDxfId="48" totalsRowDxfId="129"/>
    <tableColumn id="8" xr3:uid="{178464A0-2012-4E8E-A918-F24DA43E3ADE}" name=" 2" headerRowDxfId="126" dataDxfId="47" totalsRowDxfId="127"/>
  </tableColumns>
  <tableStyleInfo name="TableStyleLight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45C1771-7A17-4D6D-90BF-A8D3937C62CD}" name="Tabelle9" displayName="Tabelle9" ref="A239:H255" headerRowCount="0" totalsRowCount="1" headerRowDxfId="43" dataDxfId="41" totalsRowDxfId="42">
  <tableColumns count="8">
    <tableColumn id="1" xr3:uid="{9C00B2FD-56E4-43F3-B012-7F32C06FE3F9}" name=" " headerRowDxfId="174" dataDxfId="44" totalsRowDxfId="7"/>
    <tableColumn id="2" xr3:uid="{54B7B65D-4386-41FB-ABB7-4468C0DE334C}" name=" 2" totalsRowFunction="custom" headerRowDxfId="173" dataDxfId="14" totalsRowDxfId="6">
      <totalsRowFormula>SUM(B239,B252,B253,B254)</totalsRowFormula>
    </tableColumn>
    <tableColumn id="3" xr3:uid="{7EFA800C-6390-44D7-B4FB-EA0FFA46CBB8}" name=" 3" headerRowDxfId="172" dataDxfId="13" totalsRowDxfId="5"/>
    <tableColumn id="4" xr3:uid="{945B8B1C-721D-42F9-B967-95FED8288DA2}" name=" 4" headerRowDxfId="171" dataDxfId="12" totalsRowDxfId="4"/>
    <tableColumn id="5" xr3:uid="{3B46039B-AA09-46C1-8176-DB54E8676406}" name=" 5" headerRowDxfId="170" dataDxfId="11" totalsRowDxfId="3"/>
    <tableColumn id="6" xr3:uid="{286CC83A-EA59-4B83-B3F1-19B146C25647}" name=" 6" headerRowDxfId="169" dataDxfId="10" totalsRowDxfId="2"/>
    <tableColumn id="7" xr3:uid="{A3C471D2-8D7A-4527-AA1A-43699A9FB5A8}" name=" 7" headerRowDxfId="168" dataDxfId="9" totalsRowDxfId="1"/>
    <tableColumn id="8" xr3:uid="{238F279F-2F8E-4384-BF0B-5863F1D7C950}" name=" 8" headerRowDxfId="167" dataDxfId="8" totalsRowDxfId="0"/>
  </tableColumns>
  <tableStyleInfo name="TableStyleLight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62F295-BFC6-4CD5-A2FF-3E7809179D72}" name="Tabelle1" displayName="Tabelle1" ref="A38:H44" headerRowCount="0" totalsRowShown="0" headerRowDxfId="33" dataDxfId="32">
  <tableColumns count="8">
    <tableColumn id="1" xr3:uid="{22476BCA-669C-4D4B-B825-F3A3EA233FD2}" name="Spalte1" headerRowDxfId="166" dataDxfId="40"/>
    <tableColumn id="2" xr3:uid="{112E7911-6DBB-408F-BB61-5AE2F877709A}" name="Spalte2" headerRowDxfId="165" dataDxfId="22"/>
    <tableColumn id="3" xr3:uid="{8B769162-BAE3-439A-B361-19A1C2E6CE05}" name="Spalte3" headerRowDxfId="164" dataDxfId="39"/>
    <tableColumn id="4" xr3:uid="{25633696-6C8D-4A71-BA1C-DC2B4CB67411}" name="Spalte4" headerRowDxfId="163" dataDxfId="38"/>
    <tableColumn id="5" xr3:uid="{CF8C6264-5D59-4B00-8BAD-6E05C1DA30E7}" name="Spalte5" headerRowDxfId="162" dataDxfId="37"/>
    <tableColumn id="6" xr3:uid="{73AA847D-0CEE-4200-8D53-C67262C4A4D5}" name="Spalte6" headerRowDxfId="161" dataDxfId="36"/>
    <tableColumn id="7" xr3:uid="{4E4A5445-CFF2-4895-BBFD-4BD8F81E149B}" name="Spalte7" headerRowDxfId="160" dataDxfId="35"/>
    <tableColumn id="8" xr3:uid="{56B098E4-745D-491E-9A73-E06DA59001BB}" name="Spalte8" headerRowDxfId="159" dataDxfId="34">
      <calculatedColumnFormula>G38*B38</calculatedColumnFormula>
    </tableColumn>
  </tableColumns>
  <tableStyleInfo name="TableStyleLight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CBBD33-C22C-4BDD-9966-77AD73D637FA}" name="Tabelle2" displayName="Tabelle2" ref="A50:H149" headerRowCount="0" totalsRowShown="0" headerRowDxfId="24" dataDxfId="23">
  <tableColumns count="8">
    <tableColumn id="1" xr3:uid="{86CEB6B8-45ED-4223-AE19-F9783CD271A1}" name="Spalte1" headerRowDxfId="158" dataDxfId="31" totalsRowDxfId="157"/>
    <tableColumn id="2" xr3:uid="{F7F333AA-09F5-49AE-AB16-6D4E28BE2BF5}" name="Spalte2" headerRowDxfId="156" dataDxfId="21" totalsRowDxfId="155"/>
    <tableColumn id="3" xr3:uid="{CA631AFA-3EB0-436E-B01C-763D45C306DA}" name="Spalte3" headerRowDxfId="154" dataDxfId="30" totalsRowDxfId="153"/>
    <tableColumn id="4" xr3:uid="{6A1A7C8F-DF88-4FF8-AE4B-C3C4BE9CC30E}" name="Spalte4" headerRowDxfId="152" dataDxfId="29" totalsRowDxfId="151"/>
    <tableColumn id="5" xr3:uid="{80DDBC38-560A-41BD-BCD1-FBF33D047C90}" name="Spalte5" headerRowDxfId="150" dataDxfId="28" totalsRowDxfId="149"/>
    <tableColumn id="6" xr3:uid="{32713CB8-6236-4F90-9D12-CA88AE9947A7}" name="Spalte6" headerRowDxfId="148" dataDxfId="27" totalsRowDxfId="147"/>
    <tableColumn id="7" xr3:uid="{3B178FCB-6FDA-4E1C-A931-EC488F8F7B4D}" name="Spalte7" headerRowDxfId="146" dataDxfId="26" totalsRowDxfId="145"/>
    <tableColumn id="8" xr3:uid="{DAC07958-C20E-4301-B58A-D3D91C017E92}" name="Spalte8" headerRowDxfId="144" dataDxfId="25" totalsRowDxfId="143">
      <calculatedColumnFormula>G50*B50</calculatedColumnFormula>
    </tableColumn>
  </tableColumns>
  <tableStyleInfo name="TableStyleLight3"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youtube.com/watch?v=LqnLSO2kM74" TargetMode="External"/><Relationship Id="rId18" Type="http://schemas.openxmlformats.org/officeDocument/2006/relationships/hyperlink" Target="https://www.youtube.com/watch?v=8qkwZd7Z93w" TargetMode="External"/><Relationship Id="rId26" Type="http://schemas.openxmlformats.org/officeDocument/2006/relationships/hyperlink" Target="https://www.youtube.com/watch?v=iZf36GIiPBM" TargetMode="External"/><Relationship Id="rId39" Type="http://schemas.openxmlformats.org/officeDocument/2006/relationships/hyperlink" Target="https://www.blackboxxfireworks.de/shop/html5videos/20139.mp4" TargetMode="External"/><Relationship Id="rId21" Type="http://schemas.openxmlformats.org/officeDocument/2006/relationships/hyperlink" Target="https://www.youtube.com/watch?v=aq5g387Tcoc" TargetMode="External"/><Relationship Id="rId34" Type="http://schemas.openxmlformats.org/officeDocument/2006/relationships/hyperlink" Target="https://www.blackboxxfireworks.de/shop/html5videos/20167.mp4" TargetMode="External"/><Relationship Id="rId42" Type="http://schemas.openxmlformats.org/officeDocument/2006/relationships/hyperlink" Target="https://www.blackboxxfireworks.de/shop/html5videos/22004.mp4" TargetMode="External"/><Relationship Id="rId47" Type="http://schemas.openxmlformats.org/officeDocument/2006/relationships/hyperlink" Target="https://www.blackboxxfireworks.de/shop/html5videos/20138.mp4" TargetMode="External"/><Relationship Id="rId50" Type="http://schemas.openxmlformats.org/officeDocument/2006/relationships/printerSettings" Target="../printerSettings/printerSettings1.bin"/><Relationship Id="rId55" Type="http://schemas.openxmlformats.org/officeDocument/2006/relationships/table" Target="../tables/table4.xml"/><Relationship Id="rId7" Type="http://schemas.openxmlformats.org/officeDocument/2006/relationships/hyperlink" Target="https://www.youtube.com/watch?v=VMeDaLvNO28" TargetMode="External"/><Relationship Id="rId2" Type="http://schemas.openxmlformats.org/officeDocument/2006/relationships/hyperlink" Target="https://www.youtube.com/watch?v=tQdVhTSTFwc&amp;pp=QAA%3D" TargetMode="External"/><Relationship Id="rId16" Type="http://schemas.openxmlformats.org/officeDocument/2006/relationships/hyperlink" Target="https://www.youtube.com/watch?v=yroUAbnpxOE" TargetMode="External"/><Relationship Id="rId29" Type="http://schemas.openxmlformats.org/officeDocument/2006/relationships/hyperlink" Target="https://www.youtube.com/watch?v=Mcj2w06xD1A" TargetMode="External"/><Relationship Id="rId11" Type="http://schemas.openxmlformats.org/officeDocument/2006/relationships/hyperlink" Target="https://www.youtube.com/watch?v=HpFH6eBdfh8" TargetMode="External"/><Relationship Id="rId24" Type="http://schemas.openxmlformats.org/officeDocument/2006/relationships/hyperlink" Target="https://www.youtube.com/watch?v=aAKL26QVR-Q" TargetMode="External"/><Relationship Id="rId32" Type="http://schemas.openxmlformats.org/officeDocument/2006/relationships/hyperlink" Target="https://www.blackboxxfireworks.de/shop/html5videos/20137.mp4" TargetMode="External"/><Relationship Id="rId37" Type="http://schemas.openxmlformats.org/officeDocument/2006/relationships/hyperlink" Target="https://www.blackboxxfireworks.de/shop/html5videos/20176.mp4" TargetMode="External"/><Relationship Id="rId40" Type="http://schemas.openxmlformats.org/officeDocument/2006/relationships/hyperlink" Target="https://www.blackboxxfireworks.de/shop/html5videos/22001.mp4" TargetMode="External"/><Relationship Id="rId45" Type="http://schemas.openxmlformats.org/officeDocument/2006/relationships/hyperlink" Target="https://www.blackboxxfireworks.de/shop/html5videos/20503.mp4" TargetMode="External"/><Relationship Id="rId53" Type="http://schemas.openxmlformats.org/officeDocument/2006/relationships/table" Target="../tables/table2.xml"/><Relationship Id="rId58" Type="http://schemas.openxmlformats.org/officeDocument/2006/relationships/table" Target="../tables/table7.xml"/><Relationship Id="rId5" Type="http://schemas.openxmlformats.org/officeDocument/2006/relationships/hyperlink" Target="https://www.youtube.com/watch?v=cD9hN5y7zCA" TargetMode="External"/><Relationship Id="rId19" Type="http://schemas.openxmlformats.org/officeDocument/2006/relationships/hyperlink" Target="https://www.youtube.com/watch?v=goSpiPBIuc0" TargetMode="External"/><Relationship Id="rId4" Type="http://schemas.openxmlformats.org/officeDocument/2006/relationships/hyperlink" Target="https://www.youtube.com/watch?v=PI9gMjmkb3c" TargetMode="External"/><Relationship Id="rId9" Type="http://schemas.openxmlformats.org/officeDocument/2006/relationships/hyperlink" Target="https://www.youtube.com/watch?v=cXnWN2fTM0A" TargetMode="External"/><Relationship Id="rId14" Type="http://schemas.openxmlformats.org/officeDocument/2006/relationships/hyperlink" Target="https://www.youtube.com/watch?v=jReFRqeXhl0" TargetMode="External"/><Relationship Id="rId22" Type="http://schemas.openxmlformats.org/officeDocument/2006/relationships/hyperlink" Target="https://www.youtube.com/watch?v=XzBt-wqpppQ" TargetMode="External"/><Relationship Id="rId27" Type="http://schemas.openxmlformats.org/officeDocument/2006/relationships/hyperlink" Target="https://www.youtube.com/watch?v=1JPFX3wp2sc" TargetMode="External"/><Relationship Id="rId30" Type="http://schemas.openxmlformats.org/officeDocument/2006/relationships/hyperlink" Target="https://www.blackboxxfireworks.de/shop/html5videos/20012.mp4" TargetMode="External"/><Relationship Id="rId35" Type="http://schemas.openxmlformats.org/officeDocument/2006/relationships/hyperlink" Target="https://www.blackboxxfireworks.de/shop/html5videos/20201.mp4" TargetMode="External"/><Relationship Id="rId43" Type="http://schemas.openxmlformats.org/officeDocument/2006/relationships/hyperlink" Target="https://www.blackboxxfireworks.de/shop/html5videos/22006.mp4" TargetMode="External"/><Relationship Id="rId48" Type="http://schemas.openxmlformats.org/officeDocument/2006/relationships/hyperlink" Target="https://www.blackboxxfireworks.de/shop/html5videos/20215.mp4" TargetMode="External"/><Relationship Id="rId56" Type="http://schemas.openxmlformats.org/officeDocument/2006/relationships/table" Target="../tables/table5.xml"/><Relationship Id="rId8" Type="http://schemas.openxmlformats.org/officeDocument/2006/relationships/hyperlink" Target="https://www.youtube.com/watch?v=-bT4Tcx9fLg" TargetMode="External"/><Relationship Id="rId51" Type="http://schemas.openxmlformats.org/officeDocument/2006/relationships/vmlDrawing" Target="../drawings/vmlDrawing1.vml"/><Relationship Id="rId3" Type="http://schemas.openxmlformats.org/officeDocument/2006/relationships/hyperlink" Target="https://www.youtube.com/watch?v=qXdd-m7sWeY" TargetMode="External"/><Relationship Id="rId12" Type="http://schemas.openxmlformats.org/officeDocument/2006/relationships/hyperlink" Target="https://www.youtube.com/watch?v=bq97UuLKyFU" TargetMode="External"/><Relationship Id="rId17" Type="http://schemas.openxmlformats.org/officeDocument/2006/relationships/hyperlink" Target="https://www.youtube.com/watch?v=8rJDp4BS-VU" TargetMode="External"/><Relationship Id="rId25" Type="http://schemas.openxmlformats.org/officeDocument/2006/relationships/hyperlink" Target="https://www.youtube.com/watch?v=tYq1jcn-ybY" TargetMode="External"/><Relationship Id="rId33" Type="http://schemas.openxmlformats.org/officeDocument/2006/relationships/hyperlink" Target="https://www.blackboxxfireworks.de/shop/html5videos/20204.mp4" TargetMode="External"/><Relationship Id="rId38" Type="http://schemas.openxmlformats.org/officeDocument/2006/relationships/hyperlink" Target="https://www.blackboxxfireworks.de/shop/html5videos/20210.mp4" TargetMode="External"/><Relationship Id="rId46" Type="http://schemas.openxmlformats.org/officeDocument/2006/relationships/hyperlink" Target="https://www.blackboxxfireworks.de/shop/html5videos/20121.mp4" TargetMode="External"/><Relationship Id="rId59" Type="http://schemas.openxmlformats.org/officeDocument/2006/relationships/table" Target="../tables/table8.xml"/><Relationship Id="rId20" Type="http://schemas.openxmlformats.org/officeDocument/2006/relationships/hyperlink" Target="https://www.youtube.com/watch?v=WdB7ePfEOwc" TargetMode="External"/><Relationship Id="rId41" Type="http://schemas.openxmlformats.org/officeDocument/2006/relationships/hyperlink" Target="https://www.blackboxxfireworks.de/shop/html5videos/22007.mp4" TargetMode="External"/><Relationship Id="rId54" Type="http://schemas.openxmlformats.org/officeDocument/2006/relationships/table" Target="../tables/table3.xml"/><Relationship Id="rId1" Type="http://schemas.openxmlformats.org/officeDocument/2006/relationships/hyperlink" Target="https://www.blackboxxfireworks.de/shop/silvesterfeuerwerk:::3191.html" TargetMode="External"/><Relationship Id="rId6" Type="http://schemas.openxmlformats.org/officeDocument/2006/relationships/hyperlink" Target="https://www.youtube.com/watch?v=9Hr9pEY68GM" TargetMode="External"/><Relationship Id="rId15" Type="http://schemas.openxmlformats.org/officeDocument/2006/relationships/hyperlink" Target="https://www.youtube.com/watch?v=MGm1KPhEMhE" TargetMode="External"/><Relationship Id="rId23" Type="http://schemas.openxmlformats.org/officeDocument/2006/relationships/hyperlink" Target="https://www.youtube.com/watch?v=tFE1zrG2hXc" TargetMode="External"/><Relationship Id="rId28" Type="http://schemas.openxmlformats.org/officeDocument/2006/relationships/hyperlink" Target="https://www.youtube.com/watch?v=wXCa1SeVi3k" TargetMode="External"/><Relationship Id="rId36" Type="http://schemas.openxmlformats.org/officeDocument/2006/relationships/hyperlink" Target="https://www.blackboxxfireworks.de/shop/html5videos/20011.mp4" TargetMode="External"/><Relationship Id="rId49" Type="http://schemas.openxmlformats.org/officeDocument/2006/relationships/hyperlink" Target="https://www.blackboxxfireworks.de/shop/html5videos/25007.mp4" TargetMode="External"/><Relationship Id="rId57" Type="http://schemas.openxmlformats.org/officeDocument/2006/relationships/table" Target="../tables/table6.xml"/><Relationship Id="rId10" Type="http://schemas.openxmlformats.org/officeDocument/2006/relationships/hyperlink" Target="https://www.youtube.com/watch?v=bRsXvKFQ92g" TargetMode="External"/><Relationship Id="rId31" Type="http://schemas.openxmlformats.org/officeDocument/2006/relationships/hyperlink" Target="https://www.blackboxxfireworks.de/shop/html5videos/20017.mp4" TargetMode="External"/><Relationship Id="rId44" Type="http://schemas.openxmlformats.org/officeDocument/2006/relationships/hyperlink" Target="https://www.blackboxxfireworks.de/shop/html5videos/30022.mp4" TargetMode="External"/><Relationship Id="rId52" Type="http://schemas.openxmlformats.org/officeDocument/2006/relationships/table" Target="../tables/table1.xml"/><Relationship Id="rId60"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E2E5-6C28-47FC-9305-AF1F64C568B7}">
  <dimension ref="A2:K284"/>
  <sheetViews>
    <sheetView tabSelected="1" view="pageLayout" zoomScaleNormal="100" workbookViewId="0">
      <selection activeCell="D243" sqref="D243"/>
    </sheetView>
  </sheetViews>
  <sheetFormatPr baseColWidth="10" defaultColWidth="11.42578125" defaultRowHeight="15" x14ac:dyDescent="0.25"/>
  <cols>
    <col min="1" max="1" width="5" style="24" customWidth="1"/>
    <col min="2" max="2" width="6.85546875" style="1" customWidth="1"/>
    <col min="3" max="3" width="11" style="19" customWidth="1"/>
    <col min="4" max="4" width="35.42578125" style="3" bestFit="1" customWidth="1"/>
    <col min="5" max="5" width="6.7109375" style="19" customWidth="1"/>
    <col min="6" max="6" width="6.28515625" style="19" customWidth="1"/>
    <col min="7" max="8" width="10.7109375" style="25" customWidth="1"/>
    <col min="9" max="16384" width="11.42578125" style="19"/>
  </cols>
  <sheetData>
    <row r="2" spans="1:8" ht="18.75" x14ac:dyDescent="0.3">
      <c r="A2" s="18" t="s">
        <v>28</v>
      </c>
      <c r="B2" s="18"/>
      <c r="C2" s="18"/>
      <c r="D2" s="18"/>
      <c r="E2" s="18"/>
      <c r="F2" s="18"/>
      <c r="G2" s="18"/>
      <c r="H2" s="18"/>
    </row>
    <row r="4" spans="1:8" x14ac:dyDescent="0.25">
      <c r="A4" s="20" t="s">
        <v>116</v>
      </c>
      <c r="B4" s="20"/>
      <c r="C4" s="20"/>
      <c r="E4" s="21"/>
      <c r="F4" s="21"/>
      <c r="G4" s="22"/>
      <c r="H4" s="23"/>
    </row>
    <row r="5" spans="1:8" ht="14.25" customHeight="1" x14ac:dyDescent="0.25"/>
    <row r="6" spans="1:8" x14ac:dyDescent="0.25">
      <c r="B6" s="26" t="s">
        <v>29</v>
      </c>
      <c r="C6" s="26"/>
      <c r="D6" s="79"/>
      <c r="F6" s="27"/>
      <c r="G6" s="27"/>
      <c r="H6" s="27"/>
    </row>
    <row r="7" spans="1:8" x14ac:dyDescent="0.25">
      <c r="C7" s="28"/>
      <c r="F7" s="29"/>
      <c r="G7" s="30">
        <f ca="1">TODAY()</f>
        <v>44862</v>
      </c>
      <c r="H7" s="31"/>
    </row>
    <row r="8" spans="1:8" x14ac:dyDescent="0.25">
      <c r="B8" s="26" t="s">
        <v>30</v>
      </c>
      <c r="C8" s="26"/>
      <c r="D8" s="79"/>
      <c r="F8" s="29"/>
      <c r="G8" s="30">
        <f ca="1">RAND()*100</f>
        <v>28.516331406246231</v>
      </c>
      <c r="H8" s="31"/>
    </row>
    <row r="9" spans="1:8" x14ac:dyDescent="0.25">
      <c r="C9" s="28"/>
      <c r="F9" s="32">
        <f ca="1">IF(D6="Vorname",55,RAND()*1000000)</f>
        <v>792627.70569343795</v>
      </c>
      <c r="G9" s="32"/>
      <c r="H9" s="31"/>
    </row>
    <row r="10" spans="1:8" x14ac:dyDescent="0.25">
      <c r="A10" s="26" t="s">
        <v>115</v>
      </c>
      <c r="B10" s="26"/>
      <c r="C10" s="26"/>
      <c r="D10" s="78"/>
      <c r="F10" s="29"/>
      <c r="G10" s="31"/>
      <c r="H10" s="31"/>
    </row>
    <row r="11" spans="1:8" x14ac:dyDescent="0.25">
      <c r="C11" s="28"/>
      <c r="F11" s="29"/>
      <c r="G11" s="33" t="str">
        <f>IF(D6="Vorname",,MID(D6,1,1))</f>
        <v/>
      </c>
      <c r="H11" s="31"/>
    </row>
    <row r="12" spans="1:8" x14ac:dyDescent="0.25">
      <c r="B12" s="26" t="s">
        <v>32</v>
      </c>
      <c r="C12" s="26"/>
      <c r="D12" s="76"/>
      <c r="F12" s="29"/>
      <c r="G12" s="33" t="str">
        <f>IF(D8="Nachname",,MID(D8,1,1))</f>
        <v/>
      </c>
      <c r="H12" s="31"/>
    </row>
    <row r="13" spans="1:8" ht="15" customHeight="1" x14ac:dyDescent="0.25">
      <c r="C13" s="28"/>
      <c r="F13" s="29"/>
      <c r="G13" s="31"/>
      <c r="H13" s="31"/>
    </row>
    <row r="14" spans="1:8" x14ac:dyDescent="0.25">
      <c r="B14" s="26" t="s">
        <v>31</v>
      </c>
      <c r="C14" s="26"/>
      <c r="D14" s="76"/>
      <c r="F14" s="34"/>
      <c r="G14" s="35"/>
      <c r="H14" s="35"/>
    </row>
    <row r="15" spans="1:8" x14ac:dyDescent="0.25">
      <c r="F15" s="34"/>
      <c r="G15" s="35"/>
      <c r="H15" s="35"/>
    </row>
    <row r="16" spans="1:8" x14ac:dyDescent="0.25">
      <c r="C16" s="28" t="s">
        <v>33</v>
      </c>
      <c r="D16" s="77"/>
      <c r="E16" s="36"/>
      <c r="F16" s="34"/>
      <c r="G16" s="35"/>
      <c r="H16" s="35"/>
    </row>
    <row r="17" spans="1:8" ht="14.25" customHeight="1" x14ac:dyDescent="0.25">
      <c r="F17" s="34"/>
      <c r="G17" s="35"/>
      <c r="H17" s="35"/>
    </row>
    <row r="18" spans="1:8" ht="15" customHeight="1" x14ac:dyDescent="0.25">
      <c r="B18" s="37" t="s">
        <v>277</v>
      </c>
      <c r="C18" s="37"/>
      <c r="D18" s="37"/>
      <c r="E18" s="37"/>
      <c r="F18" s="37"/>
      <c r="G18" s="37"/>
    </row>
    <row r="19" spans="1:8" x14ac:dyDescent="0.25">
      <c r="B19" s="37"/>
      <c r="C19" s="37"/>
      <c r="D19" s="37"/>
      <c r="E19" s="37"/>
      <c r="F19" s="37"/>
      <c r="G19" s="37"/>
    </row>
    <row r="20" spans="1:8" x14ac:dyDescent="0.25">
      <c r="B20" s="37"/>
      <c r="C20" s="37"/>
      <c r="D20" s="37"/>
      <c r="E20" s="37"/>
      <c r="F20" s="37"/>
      <c r="G20" s="37"/>
    </row>
    <row r="21" spans="1:8" x14ac:dyDescent="0.25">
      <c r="B21" s="37"/>
      <c r="C21" s="37"/>
      <c r="D21" s="37"/>
      <c r="E21" s="37"/>
      <c r="F21" s="37"/>
      <c r="G21" s="37"/>
    </row>
    <row r="22" spans="1:8" x14ac:dyDescent="0.25">
      <c r="B22" s="37"/>
      <c r="C22" s="37"/>
      <c r="D22" s="37"/>
      <c r="E22" s="37"/>
      <c r="F22" s="37"/>
      <c r="G22" s="37"/>
    </row>
    <row r="23" spans="1:8" x14ac:dyDescent="0.25">
      <c r="B23" s="37"/>
      <c r="C23" s="37"/>
      <c r="D23" s="37"/>
      <c r="E23" s="37"/>
      <c r="F23" s="37"/>
      <c r="G23" s="37"/>
    </row>
    <row r="24" spans="1:8" ht="15" customHeight="1" x14ac:dyDescent="0.25">
      <c r="B24" s="80" t="s">
        <v>284</v>
      </c>
      <c r="C24" s="80"/>
      <c r="D24" s="80"/>
      <c r="E24" s="80"/>
      <c r="F24" s="80"/>
      <c r="G24" s="80"/>
    </row>
    <row r="25" spans="1:8" x14ac:dyDescent="0.25">
      <c r="B25" s="80"/>
      <c r="C25" s="80"/>
      <c r="D25" s="80"/>
      <c r="E25" s="80"/>
      <c r="F25" s="80"/>
      <c r="G25" s="80"/>
    </row>
    <row r="27" spans="1:8" x14ac:dyDescent="0.25">
      <c r="A27" s="20" t="s">
        <v>117</v>
      </c>
      <c r="B27" s="20"/>
      <c r="C27" s="20"/>
      <c r="D27" s="76"/>
    </row>
    <row r="29" spans="1:8" x14ac:dyDescent="0.25">
      <c r="B29" s="38" t="s">
        <v>113</v>
      </c>
      <c r="C29" s="38"/>
      <c r="D29" s="76"/>
    </row>
    <row r="31" spans="1:8" x14ac:dyDescent="0.25">
      <c r="B31" s="38" t="s">
        <v>114</v>
      </c>
      <c r="C31" s="38"/>
      <c r="D31" s="76"/>
    </row>
    <row r="33" spans="1:11" ht="148.5" customHeight="1" x14ac:dyDescent="0.25">
      <c r="B33" s="37" t="s">
        <v>253</v>
      </c>
      <c r="C33" s="37"/>
      <c r="D33" s="37"/>
      <c r="E33" s="37"/>
      <c r="F33" s="37"/>
      <c r="G33" s="37"/>
    </row>
    <row r="34" spans="1:11" ht="15.75" x14ac:dyDescent="0.25">
      <c r="A34" s="39" t="s">
        <v>0</v>
      </c>
      <c r="B34" s="39"/>
      <c r="C34" s="39"/>
      <c r="D34" s="39"/>
      <c r="E34" s="39"/>
      <c r="F34" s="39"/>
      <c r="G34" s="39"/>
      <c r="H34" s="39"/>
    </row>
    <row r="36" spans="1:11" x14ac:dyDescent="0.25">
      <c r="A36" s="40" t="s">
        <v>1</v>
      </c>
      <c r="B36" s="12" t="s">
        <v>7</v>
      </c>
      <c r="C36" s="40" t="s">
        <v>2</v>
      </c>
      <c r="D36" s="41" t="s">
        <v>3</v>
      </c>
      <c r="E36" s="40" t="s">
        <v>4</v>
      </c>
      <c r="F36" s="40" t="s">
        <v>5</v>
      </c>
      <c r="G36" s="42" t="s">
        <v>6</v>
      </c>
      <c r="H36" s="42" t="s">
        <v>8</v>
      </c>
    </row>
    <row r="37" spans="1:11" s="43" customFormat="1" hidden="1" x14ac:dyDescent="0.25">
      <c r="B37" s="44"/>
      <c r="D37" s="45"/>
    </row>
    <row r="38" spans="1:11" x14ac:dyDescent="0.25">
      <c r="A38" s="1">
        <v>1</v>
      </c>
      <c r="B38" s="75"/>
      <c r="C38" s="2" t="s">
        <v>10</v>
      </c>
      <c r="D38" s="3" t="s">
        <v>283</v>
      </c>
      <c r="E38" s="2"/>
      <c r="F38" s="2" t="s">
        <v>37</v>
      </c>
      <c r="G38" s="4">
        <v>11.5</v>
      </c>
      <c r="H38" s="4">
        <f t="shared" ref="H38:H44" si="0">G38*B38</f>
        <v>0</v>
      </c>
    </row>
    <row r="39" spans="1:11" x14ac:dyDescent="0.25">
      <c r="A39" s="1">
        <v>2</v>
      </c>
      <c r="B39" s="75"/>
      <c r="C39" s="2" t="s">
        <v>9</v>
      </c>
      <c r="D39" s="3" t="s">
        <v>12</v>
      </c>
      <c r="E39" s="2"/>
      <c r="F39" s="2" t="s">
        <v>37</v>
      </c>
      <c r="G39" s="4">
        <v>12</v>
      </c>
      <c r="H39" s="4">
        <f t="shared" si="0"/>
        <v>0</v>
      </c>
    </row>
    <row r="40" spans="1:11" x14ac:dyDescent="0.25">
      <c r="A40" s="1">
        <v>3</v>
      </c>
      <c r="B40" s="75"/>
      <c r="C40" s="2" t="s">
        <v>9</v>
      </c>
      <c r="D40" s="3" t="s">
        <v>13</v>
      </c>
      <c r="E40" s="2"/>
      <c r="F40" s="2" t="s">
        <v>37</v>
      </c>
      <c r="G40" s="4">
        <v>12</v>
      </c>
      <c r="H40" s="4">
        <f t="shared" si="0"/>
        <v>0</v>
      </c>
    </row>
    <row r="41" spans="1:11" ht="15" customHeight="1" x14ac:dyDescent="0.25">
      <c r="A41" s="1">
        <v>4</v>
      </c>
      <c r="B41" s="75"/>
      <c r="C41" s="2" t="s">
        <v>10</v>
      </c>
      <c r="D41" s="3" t="s">
        <v>36</v>
      </c>
      <c r="E41" s="2" t="s">
        <v>40</v>
      </c>
      <c r="F41" s="2" t="s">
        <v>37</v>
      </c>
      <c r="G41" s="4">
        <v>13</v>
      </c>
      <c r="H41" s="4">
        <f t="shared" si="0"/>
        <v>0</v>
      </c>
    </row>
    <row r="42" spans="1:11" x14ac:dyDescent="0.25">
      <c r="A42" s="1">
        <v>5</v>
      </c>
      <c r="B42" s="75"/>
      <c r="C42" s="2" t="s">
        <v>10</v>
      </c>
      <c r="D42" s="3" t="s">
        <v>254</v>
      </c>
      <c r="E42" s="2"/>
      <c r="F42" s="2" t="s">
        <v>37</v>
      </c>
      <c r="G42" s="4">
        <v>90</v>
      </c>
      <c r="H42" s="4">
        <f t="shared" si="0"/>
        <v>0</v>
      </c>
    </row>
    <row r="43" spans="1:11" x14ac:dyDescent="0.25">
      <c r="A43" s="1">
        <v>6</v>
      </c>
      <c r="B43" s="75"/>
      <c r="C43" s="2" t="s">
        <v>10</v>
      </c>
      <c r="D43" s="3" t="s">
        <v>39</v>
      </c>
      <c r="E43" s="2"/>
      <c r="F43" s="2" t="s">
        <v>37</v>
      </c>
      <c r="G43" s="4">
        <v>40</v>
      </c>
      <c r="H43" s="4">
        <f t="shared" si="0"/>
        <v>0</v>
      </c>
    </row>
    <row r="44" spans="1:11" x14ac:dyDescent="0.25">
      <c r="A44" s="1">
        <v>7</v>
      </c>
      <c r="B44" s="75"/>
      <c r="C44" s="2" t="s">
        <v>10</v>
      </c>
      <c r="D44" s="3" t="s">
        <v>38</v>
      </c>
      <c r="E44" s="2"/>
      <c r="F44" s="2" t="s">
        <v>37</v>
      </c>
      <c r="G44" s="4">
        <v>48</v>
      </c>
      <c r="H44" s="4">
        <f t="shared" si="0"/>
        <v>0</v>
      </c>
      <c r="K44" s="46"/>
    </row>
    <row r="45" spans="1:11" x14ac:dyDescent="0.25">
      <c r="B45" s="47">
        <f>SUM(Tabelle1[[#All],[Spalte2]])</f>
        <v>0</v>
      </c>
      <c r="C45" s="34"/>
      <c r="E45" s="48"/>
      <c r="F45" s="48"/>
      <c r="G45" s="49"/>
      <c r="H45" s="48">
        <f>SUM(H38:H44)</f>
        <v>0</v>
      </c>
      <c r="K45" s="46"/>
    </row>
    <row r="46" spans="1:11" ht="15.75" x14ac:dyDescent="0.25">
      <c r="A46" s="39" t="s">
        <v>14</v>
      </c>
      <c r="B46" s="39"/>
      <c r="C46" s="39"/>
      <c r="D46" s="39"/>
      <c r="E46" s="39"/>
      <c r="F46" s="39"/>
      <c r="G46" s="39"/>
      <c r="H46" s="39"/>
      <c r="K46" s="46"/>
    </row>
    <row r="47" spans="1:11" x14ac:dyDescent="0.25">
      <c r="K47" s="46"/>
    </row>
    <row r="48" spans="1:11" x14ac:dyDescent="0.25">
      <c r="A48" s="40" t="s">
        <v>1</v>
      </c>
      <c r="B48" s="12" t="s">
        <v>7</v>
      </c>
      <c r="C48" s="50" t="s">
        <v>2</v>
      </c>
      <c r="D48" s="13" t="s">
        <v>3</v>
      </c>
      <c r="E48" s="50" t="s">
        <v>4</v>
      </c>
      <c r="F48" s="50" t="s">
        <v>5</v>
      </c>
      <c r="G48" s="51" t="s">
        <v>6</v>
      </c>
      <c r="H48" s="51" t="s">
        <v>8</v>
      </c>
      <c r="K48" s="46"/>
    </row>
    <row r="49" spans="1:11" hidden="1" x14ac:dyDescent="0.25">
      <c r="A49" s="52"/>
      <c r="B49" s="2"/>
      <c r="C49" s="52"/>
      <c r="E49" s="52"/>
      <c r="F49" s="52"/>
      <c r="G49" s="52"/>
      <c r="H49" s="52"/>
      <c r="K49" s="46"/>
    </row>
    <row r="50" spans="1:11" x14ac:dyDescent="0.25">
      <c r="A50" s="1">
        <v>11</v>
      </c>
      <c r="B50" s="75"/>
      <c r="C50" s="2" t="s">
        <v>10</v>
      </c>
      <c r="D50" s="3" t="s">
        <v>124</v>
      </c>
      <c r="E50" s="2" t="s">
        <v>76</v>
      </c>
      <c r="F50" s="1" t="s">
        <v>63</v>
      </c>
      <c r="G50" s="4">
        <v>35</v>
      </c>
      <c r="H50" s="4">
        <f t="shared" ref="H50:H102" si="1">G50*B50</f>
        <v>0</v>
      </c>
      <c r="J50" s="50"/>
    </row>
    <row r="51" spans="1:11" ht="84" x14ac:dyDescent="0.25">
      <c r="A51" s="1"/>
      <c r="B51" s="75"/>
      <c r="C51" s="2"/>
      <c r="D51" s="6" t="s">
        <v>166</v>
      </c>
      <c r="E51" s="2"/>
      <c r="F51" s="1"/>
      <c r="G51" s="53" t="s">
        <v>230</v>
      </c>
      <c r="H51" s="4"/>
      <c r="J51" s="50"/>
    </row>
    <row r="52" spans="1:11" x14ac:dyDescent="0.25">
      <c r="A52" s="1">
        <v>12</v>
      </c>
      <c r="B52" s="75"/>
      <c r="C52" s="2" t="s">
        <v>10</v>
      </c>
      <c r="D52" s="54" t="s">
        <v>236</v>
      </c>
      <c r="E52" s="2" t="s">
        <v>237</v>
      </c>
      <c r="F52" s="7" t="s">
        <v>112</v>
      </c>
      <c r="G52" s="8">
        <v>110</v>
      </c>
      <c r="H52" s="4">
        <f>G52*B52</f>
        <v>0</v>
      </c>
    </row>
    <row r="53" spans="1:11" ht="84" x14ac:dyDescent="0.25">
      <c r="A53" s="1"/>
      <c r="B53" s="75"/>
      <c r="C53" s="2"/>
      <c r="D53" s="5" t="s">
        <v>238</v>
      </c>
      <c r="E53" s="2"/>
      <c r="F53" s="1"/>
      <c r="G53" s="53" t="s">
        <v>230</v>
      </c>
      <c r="H53" s="4"/>
    </row>
    <row r="54" spans="1:11" x14ac:dyDescent="0.25">
      <c r="A54" s="1">
        <v>13</v>
      </c>
      <c r="B54" s="75"/>
      <c r="C54" s="2" t="s">
        <v>10</v>
      </c>
      <c r="D54" s="55" t="s">
        <v>235</v>
      </c>
      <c r="E54" s="2" t="s">
        <v>149</v>
      </c>
      <c r="F54" s="1"/>
      <c r="G54" s="8">
        <v>50</v>
      </c>
      <c r="H54" s="4">
        <f>G54*B54</f>
        <v>0</v>
      </c>
    </row>
    <row r="55" spans="1:11" ht="168" x14ac:dyDescent="0.25">
      <c r="A55" s="1"/>
      <c r="B55" s="75"/>
      <c r="C55" s="2"/>
      <c r="D55" s="5" t="s">
        <v>239</v>
      </c>
      <c r="E55" s="2"/>
      <c r="F55" s="1"/>
      <c r="G55" s="53" t="s">
        <v>230</v>
      </c>
      <c r="H55" s="4"/>
    </row>
    <row r="56" spans="1:11" x14ac:dyDescent="0.25">
      <c r="A56" s="1">
        <v>14</v>
      </c>
      <c r="B56" s="75"/>
      <c r="C56" s="2" t="s">
        <v>10</v>
      </c>
      <c r="D56" s="3" t="s">
        <v>50</v>
      </c>
      <c r="E56" s="2" t="s">
        <v>64</v>
      </c>
      <c r="F56" s="1" t="s">
        <v>63</v>
      </c>
      <c r="G56" s="4">
        <v>45</v>
      </c>
      <c r="H56" s="4">
        <f t="shared" si="1"/>
        <v>0</v>
      </c>
    </row>
    <row r="57" spans="1:11" ht="50.25" customHeight="1" x14ac:dyDescent="0.25">
      <c r="A57" s="1"/>
      <c r="B57" s="75"/>
      <c r="C57" s="2"/>
      <c r="D57" s="6" t="s">
        <v>197</v>
      </c>
      <c r="E57" s="2"/>
      <c r="F57" s="1"/>
      <c r="G57" s="53" t="s">
        <v>230</v>
      </c>
      <c r="H57" s="4"/>
    </row>
    <row r="58" spans="1:11" x14ac:dyDescent="0.25">
      <c r="A58" s="1">
        <v>15</v>
      </c>
      <c r="B58" s="75"/>
      <c r="C58" s="2" t="s">
        <v>10</v>
      </c>
      <c r="D58" s="54" t="s">
        <v>242</v>
      </c>
      <c r="E58" s="2" t="s">
        <v>76</v>
      </c>
      <c r="F58" s="1" t="s">
        <v>63</v>
      </c>
      <c r="G58" s="8">
        <v>39</v>
      </c>
      <c r="H58" s="4">
        <f>G58*B58</f>
        <v>0</v>
      </c>
    </row>
    <row r="59" spans="1:11" ht="60" x14ac:dyDescent="0.25">
      <c r="A59" s="1"/>
      <c r="B59" s="75"/>
      <c r="C59" s="2"/>
      <c r="D59" s="5" t="s">
        <v>250</v>
      </c>
      <c r="E59" s="2"/>
      <c r="F59" s="1"/>
      <c r="G59" s="8" t="s">
        <v>230</v>
      </c>
      <c r="H59" s="4"/>
    </row>
    <row r="60" spans="1:11" x14ac:dyDescent="0.25">
      <c r="A60" s="1">
        <v>16</v>
      </c>
      <c r="B60" s="75"/>
      <c r="C60" s="2" t="s">
        <v>10</v>
      </c>
      <c r="D60" s="3" t="s">
        <v>51</v>
      </c>
      <c r="E60" s="2" t="s">
        <v>65</v>
      </c>
      <c r="F60" s="1" t="s">
        <v>63</v>
      </c>
      <c r="G60" s="4">
        <v>9</v>
      </c>
      <c r="H60" s="4">
        <f t="shared" si="1"/>
        <v>0</v>
      </c>
    </row>
    <row r="61" spans="1:11" ht="25.5" customHeight="1" x14ac:dyDescent="0.25">
      <c r="A61" s="1"/>
      <c r="B61" s="75"/>
      <c r="C61" s="2"/>
      <c r="D61" s="6" t="s">
        <v>167</v>
      </c>
      <c r="E61" s="2"/>
      <c r="F61" s="1"/>
      <c r="G61" s="53" t="s">
        <v>230</v>
      </c>
      <c r="H61" s="4"/>
    </row>
    <row r="62" spans="1:11" x14ac:dyDescent="0.25">
      <c r="A62" s="1">
        <v>17</v>
      </c>
      <c r="B62" s="75"/>
      <c r="C62" s="2" t="s">
        <v>10</v>
      </c>
      <c r="D62" s="3" t="s">
        <v>52</v>
      </c>
      <c r="E62" s="2" t="s">
        <v>72</v>
      </c>
      <c r="F62" s="1" t="s">
        <v>63</v>
      </c>
      <c r="G62" s="4">
        <v>15</v>
      </c>
      <c r="H62" s="4">
        <f t="shared" si="1"/>
        <v>0</v>
      </c>
    </row>
    <row r="63" spans="1:11" ht="60.75" x14ac:dyDescent="0.25">
      <c r="A63" s="1"/>
      <c r="B63" s="75"/>
      <c r="C63" s="2"/>
      <c r="D63" s="9" t="s">
        <v>168</v>
      </c>
      <c r="E63" s="2"/>
      <c r="F63" s="1"/>
      <c r="G63" s="53" t="s">
        <v>230</v>
      </c>
      <c r="H63" s="4"/>
    </row>
    <row r="64" spans="1:11" x14ac:dyDescent="0.25">
      <c r="A64" s="1">
        <v>18</v>
      </c>
      <c r="B64" s="75"/>
      <c r="C64" s="2" t="s">
        <v>10</v>
      </c>
      <c r="D64" s="3" t="s">
        <v>53</v>
      </c>
      <c r="E64" s="2" t="s">
        <v>73</v>
      </c>
      <c r="F64" s="1" t="s">
        <v>63</v>
      </c>
      <c r="G64" s="4">
        <v>11</v>
      </c>
      <c r="H64" s="4">
        <f t="shared" si="1"/>
        <v>0</v>
      </c>
    </row>
    <row r="65" spans="1:8" ht="24.75" x14ac:dyDescent="0.25">
      <c r="A65" s="1"/>
      <c r="B65" s="75"/>
      <c r="C65" s="2"/>
      <c r="D65" s="9" t="s">
        <v>169</v>
      </c>
      <c r="E65" s="2"/>
      <c r="F65" s="1"/>
      <c r="G65" s="10"/>
      <c r="H65" s="4"/>
    </row>
    <row r="66" spans="1:8" x14ac:dyDescent="0.25">
      <c r="A66" s="1">
        <v>19</v>
      </c>
      <c r="B66" s="75"/>
      <c r="C66" s="2" t="s">
        <v>10</v>
      </c>
      <c r="D66" s="3" t="s">
        <v>54</v>
      </c>
      <c r="E66" s="2" t="s">
        <v>74</v>
      </c>
      <c r="F66" s="1" t="s">
        <v>63</v>
      </c>
      <c r="G66" s="4">
        <v>11</v>
      </c>
      <c r="H66" s="4">
        <f t="shared" si="1"/>
        <v>0</v>
      </c>
    </row>
    <row r="67" spans="1:8" ht="24.75" customHeight="1" x14ac:dyDescent="0.25">
      <c r="A67" s="1"/>
      <c r="B67" s="75"/>
      <c r="C67" s="2"/>
      <c r="D67" s="6" t="s">
        <v>170</v>
      </c>
      <c r="E67" s="2"/>
      <c r="F67" s="1"/>
      <c r="G67" s="53" t="s">
        <v>230</v>
      </c>
      <c r="H67" s="4"/>
    </row>
    <row r="68" spans="1:8" x14ac:dyDescent="0.25">
      <c r="A68" s="1">
        <v>20</v>
      </c>
      <c r="B68" s="75"/>
      <c r="C68" s="2" t="s">
        <v>10</v>
      </c>
      <c r="D68" s="3" t="s">
        <v>136</v>
      </c>
      <c r="E68" s="2" t="s">
        <v>151</v>
      </c>
      <c r="F68" s="1" t="s">
        <v>63</v>
      </c>
      <c r="G68" s="4">
        <v>50</v>
      </c>
      <c r="H68" s="4">
        <f t="shared" si="1"/>
        <v>0</v>
      </c>
    </row>
    <row r="69" spans="1:8" ht="180.75" x14ac:dyDescent="0.25">
      <c r="A69" s="1"/>
      <c r="B69" s="75"/>
      <c r="C69" s="2"/>
      <c r="D69" s="9" t="s">
        <v>198</v>
      </c>
      <c r="E69" s="2"/>
      <c r="F69" s="1"/>
      <c r="G69" s="53" t="s">
        <v>230</v>
      </c>
      <c r="H69" s="4"/>
    </row>
    <row r="70" spans="1:8" x14ac:dyDescent="0.25">
      <c r="A70" s="1">
        <v>21</v>
      </c>
      <c r="B70" s="75"/>
      <c r="C70" s="2" t="s">
        <v>10</v>
      </c>
      <c r="D70" s="3" t="s">
        <v>121</v>
      </c>
      <c r="E70" s="2" t="s">
        <v>68</v>
      </c>
      <c r="F70" s="1" t="s">
        <v>63</v>
      </c>
      <c r="G70" s="4">
        <v>19</v>
      </c>
      <c r="H70" s="4">
        <f t="shared" si="1"/>
        <v>0</v>
      </c>
    </row>
    <row r="71" spans="1:8" ht="39" customHeight="1" x14ac:dyDescent="0.25">
      <c r="A71" s="1"/>
      <c r="B71" s="75"/>
      <c r="C71" s="2"/>
      <c r="D71" s="9" t="s">
        <v>171</v>
      </c>
      <c r="E71" s="2"/>
      <c r="F71" s="1"/>
      <c r="G71" s="53" t="s">
        <v>230</v>
      </c>
      <c r="H71" s="4"/>
    </row>
    <row r="72" spans="1:8" ht="15" customHeight="1" x14ac:dyDescent="0.25">
      <c r="A72" s="1">
        <v>22</v>
      </c>
      <c r="B72" s="75"/>
      <c r="C72" s="2" t="s">
        <v>10</v>
      </c>
      <c r="D72" s="3" t="s">
        <v>134</v>
      </c>
      <c r="E72" s="2" t="s">
        <v>75</v>
      </c>
      <c r="F72" s="1" t="s">
        <v>63</v>
      </c>
      <c r="G72" s="4">
        <v>38</v>
      </c>
      <c r="H72" s="4">
        <f t="shared" si="1"/>
        <v>0</v>
      </c>
    </row>
    <row r="73" spans="1:8" ht="15" customHeight="1" x14ac:dyDescent="0.25">
      <c r="A73" s="1"/>
      <c r="B73" s="75"/>
      <c r="C73" s="2"/>
      <c r="D73" s="9" t="s">
        <v>172</v>
      </c>
      <c r="E73" s="2"/>
      <c r="F73" s="1"/>
      <c r="G73" s="53" t="s">
        <v>230</v>
      </c>
      <c r="H73" s="4"/>
    </row>
    <row r="74" spans="1:8" ht="15" customHeight="1" x14ac:dyDescent="0.25">
      <c r="A74" s="1">
        <v>23</v>
      </c>
      <c r="B74" s="75"/>
      <c r="C74" s="2" t="s">
        <v>10</v>
      </c>
      <c r="D74" s="3" t="s">
        <v>55</v>
      </c>
      <c r="E74" s="2" t="s">
        <v>75</v>
      </c>
      <c r="F74" s="1" t="s">
        <v>63</v>
      </c>
      <c r="G74" s="4">
        <v>45</v>
      </c>
      <c r="H74" s="4">
        <f t="shared" si="1"/>
        <v>0</v>
      </c>
    </row>
    <row r="75" spans="1:8" ht="71.25" customHeight="1" x14ac:dyDescent="0.25">
      <c r="A75" s="1"/>
      <c r="B75" s="75"/>
      <c r="C75" s="2"/>
      <c r="D75" s="6" t="s">
        <v>204</v>
      </c>
      <c r="E75" s="2"/>
      <c r="F75" s="1"/>
      <c r="G75" s="53" t="s">
        <v>230</v>
      </c>
      <c r="H75" s="4"/>
    </row>
    <row r="76" spans="1:8" x14ac:dyDescent="0.25">
      <c r="A76" s="1">
        <v>24</v>
      </c>
      <c r="B76" s="75"/>
      <c r="C76" s="2" t="s">
        <v>10</v>
      </c>
      <c r="D76" s="3" t="s">
        <v>128</v>
      </c>
      <c r="E76" s="2" t="s">
        <v>148</v>
      </c>
      <c r="F76" s="1" t="s">
        <v>63</v>
      </c>
      <c r="G76" s="4">
        <v>27</v>
      </c>
      <c r="H76" s="4">
        <f t="shared" si="1"/>
        <v>0</v>
      </c>
    </row>
    <row r="77" spans="1:8" ht="48.75" x14ac:dyDescent="0.25">
      <c r="A77" s="1"/>
      <c r="B77" s="75"/>
      <c r="C77" s="2"/>
      <c r="D77" s="9" t="s">
        <v>173</v>
      </c>
      <c r="E77" s="2"/>
      <c r="F77" s="1"/>
      <c r="G77" s="53" t="s">
        <v>230</v>
      </c>
      <c r="H77" s="4"/>
    </row>
    <row r="78" spans="1:8" x14ac:dyDescent="0.25">
      <c r="A78" s="1">
        <v>25</v>
      </c>
      <c r="B78" s="75"/>
      <c r="C78" s="2" t="s">
        <v>10</v>
      </c>
      <c r="D78" s="3" t="s">
        <v>125</v>
      </c>
      <c r="E78" s="2" t="s">
        <v>68</v>
      </c>
      <c r="F78" s="1" t="s">
        <v>63</v>
      </c>
      <c r="G78" s="4">
        <v>16.5</v>
      </c>
      <c r="H78" s="4">
        <f t="shared" si="1"/>
        <v>0</v>
      </c>
    </row>
    <row r="79" spans="1:8" ht="48.75" x14ac:dyDescent="0.25">
      <c r="A79" s="1"/>
      <c r="B79" s="75"/>
      <c r="C79" s="2"/>
      <c r="D79" s="9" t="s">
        <v>174</v>
      </c>
      <c r="E79" s="2"/>
      <c r="F79" s="1"/>
      <c r="G79" s="53" t="s">
        <v>230</v>
      </c>
      <c r="H79" s="4"/>
    </row>
    <row r="80" spans="1:8" x14ac:dyDescent="0.25">
      <c r="A80" s="1">
        <v>26</v>
      </c>
      <c r="B80" s="75"/>
      <c r="C80" s="2" t="s">
        <v>10</v>
      </c>
      <c r="D80" s="3" t="s">
        <v>41</v>
      </c>
      <c r="E80" s="2" t="s">
        <v>66</v>
      </c>
      <c r="F80" s="1" t="s">
        <v>63</v>
      </c>
      <c r="G80" s="4">
        <v>34</v>
      </c>
      <c r="H80" s="4">
        <f t="shared" si="1"/>
        <v>0</v>
      </c>
    </row>
    <row r="81" spans="1:8" ht="84.75" x14ac:dyDescent="0.25">
      <c r="A81" s="1"/>
      <c r="B81" s="75"/>
      <c r="C81" s="2"/>
      <c r="D81" s="9" t="s">
        <v>199</v>
      </c>
      <c r="E81" s="2"/>
      <c r="F81" s="1"/>
      <c r="G81" s="53" t="s">
        <v>230</v>
      </c>
      <c r="H81" s="4"/>
    </row>
    <row r="82" spans="1:8" x14ac:dyDescent="0.25">
      <c r="A82" s="1">
        <v>27</v>
      </c>
      <c r="B82" s="75"/>
      <c r="C82" s="2" t="s">
        <v>10</v>
      </c>
      <c r="D82" s="3" t="s">
        <v>42</v>
      </c>
      <c r="E82" s="2" t="s">
        <v>67</v>
      </c>
      <c r="F82" s="1" t="s">
        <v>63</v>
      </c>
      <c r="G82" s="4">
        <v>27.5</v>
      </c>
      <c r="H82" s="4">
        <f t="shared" si="1"/>
        <v>0</v>
      </c>
    </row>
    <row r="83" spans="1:8" ht="95.25" customHeight="1" x14ac:dyDescent="0.25">
      <c r="A83" s="1"/>
      <c r="B83" s="75"/>
      <c r="C83" s="2"/>
      <c r="D83" s="6" t="s">
        <v>175</v>
      </c>
      <c r="E83" s="2"/>
      <c r="F83" s="1"/>
      <c r="G83" s="53" t="s">
        <v>230</v>
      </c>
      <c r="H83" s="4"/>
    </row>
    <row r="84" spans="1:8" x14ac:dyDescent="0.25">
      <c r="A84" s="1">
        <v>28</v>
      </c>
      <c r="B84" s="75"/>
      <c r="C84" s="2" t="s">
        <v>10</v>
      </c>
      <c r="D84" s="3" t="s">
        <v>126</v>
      </c>
      <c r="E84" s="2" t="s">
        <v>67</v>
      </c>
      <c r="F84" s="1" t="s">
        <v>63</v>
      </c>
      <c r="G84" s="4">
        <v>27.5</v>
      </c>
      <c r="H84" s="4">
        <f t="shared" si="1"/>
        <v>0</v>
      </c>
    </row>
    <row r="85" spans="1:8" ht="85.5" customHeight="1" x14ac:dyDescent="0.25">
      <c r="A85" s="1"/>
      <c r="B85" s="75"/>
      <c r="C85" s="2"/>
      <c r="D85" s="6" t="s">
        <v>176</v>
      </c>
      <c r="E85" s="2"/>
      <c r="F85" s="1"/>
      <c r="G85" s="53" t="s">
        <v>230</v>
      </c>
      <c r="H85" s="4"/>
    </row>
    <row r="86" spans="1:8" x14ac:dyDescent="0.25">
      <c r="A86" s="1">
        <v>29</v>
      </c>
      <c r="B86" s="75"/>
      <c r="C86" s="2" t="s">
        <v>10</v>
      </c>
      <c r="D86" s="3" t="s">
        <v>43</v>
      </c>
      <c r="E86" s="2" t="s">
        <v>68</v>
      </c>
      <c r="F86" s="1" t="s">
        <v>63</v>
      </c>
      <c r="G86" s="4">
        <v>16.5</v>
      </c>
      <c r="H86" s="4">
        <f t="shared" si="1"/>
        <v>0</v>
      </c>
    </row>
    <row r="87" spans="1:8" ht="48.75" x14ac:dyDescent="0.25">
      <c r="A87" s="1"/>
      <c r="B87" s="75"/>
      <c r="C87" s="2"/>
      <c r="D87" s="9" t="s">
        <v>177</v>
      </c>
      <c r="E87" s="2"/>
      <c r="F87" s="1"/>
      <c r="G87" s="53" t="s">
        <v>230</v>
      </c>
      <c r="H87" s="4"/>
    </row>
    <row r="88" spans="1:8" x14ac:dyDescent="0.25">
      <c r="A88" s="1">
        <v>30</v>
      </c>
      <c r="B88" s="75"/>
      <c r="C88" s="2" t="s">
        <v>10</v>
      </c>
      <c r="D88" s="3" t="s">
        <v>44</v>
      </c>
      <c r="E88" s="2" t="s">
        <v>69</v>
      </c>
      <c r="F88" s="1" t="s">
        <v>63</v>
      </c>
      <c r="G88" s="4">
        <v>10.5</v>
      </c>
      <c r="H88" s="4">
        <f t="shared" si="1"/>
        <v>0</v>
      </c>
    </row>
    <row r="89" spans="1:8" ht="48.75" x14ac:dyDescent="0.25">
      <c r="A89" s="1"/>
      <c r="B89" s="75"/>
      <c r="C89" s="2"/>
      <c r="D89" s="9" t="s">
        <v>178</v>
      </c>
      <c r="E89" s="2"/>
      <c r="F89" s="1"/>
      <c r="G89" s="53" t="s">
        <v>230</v>
      </c>
      <c r="H89" s="4"/>
    </row>
    <row r="90" spans="1:8" x14ac:dyDescent="0.25">
      <c r="A90" s="1">
        <v>31</v>
      </c>
      <c r="B90" s="75"/>
      <c r="C90" s="2" t="s">
        <v>10</v>
      </c>
      <c r="D90" s="54" t="s">
        <v>240</v>
      </c>
      <c r="E90" s="2" t="s">
        <v>76</v>
      </c>
      <c r="F90" s="1" t="s">
        <v>63</v>
      </c>
      <c r="G90" s="8">
        <v>37.5</v>
      </c>
      <c r="H90" s="4">
        <f>G90*B90</f>
        <v>0</v>
      </c>
    </row>
    <row r="91" spans="1:8" ht="48" x14ac:dyDescent="0.25">
      <c r="A91" s="1"/>
      <c r="B91" s="75"/>
      <c r="C91" s="2"/>
      <c r="D91" s="6" t="s">
        <v>248</v>
      </c>
      <c r="E91" s="2"/>
      <c r="F91" s="1"/>
      <c r="G91" s="53" t="s">
        <v>230</v>
      </c>
      <c r="H91" s="4"/>
    </row>
    <row r="92" spans="1:8" x14ac:dyDescent="0.25">
      <c r="A92" s="1">
        <v>32</v>
      </c>
      <c r="B92" s="75"/>
      <c r="C92" s="2" t="s">
        <v>10</v>
      </c>
      <c r="D92" s="3" t="s">
        <v>135</v>
      </c>
      <c r="E92" s="2" t="s">
        <v>64</v>
      </c>
      <c r="F92" s="1" t="s">
        <v>63</v>
      </c>
      <c r="G92" s="4">
        <v>39</v>
      </c>
      <c r="H92" s="4">
        <f t="shared" si="1"/>
        <v>0</v>
      </c>
    </row>
    <row r="93" spans="1:8" ht="36.75" x14ac:dyDescent="0.25">
      <c r="A93" s="1"/>
      <c r="B93" s="75"/>
      <c r="C93" s="2"/>
      <c r="D93" s="9" t="s">
        <v>200</v>
      </c>
      <c r="E93" s="2"/>
      <c r="F93" s="1"/>
      <c r="G93" s="10" t="s">
        <v>230</v>
      </c>
      <c r="H93" s="4"/>
    </row>
    <row r="94" spans="1:8" x14ac:dyDescent="0.25">
      <c r="A94" s="1">
        <v>33</v>
      </c>
      <c r="B94" s="75"/>
      <c r="C94" s="2" t="s">
        <v>10</v>
      </c>
      <c r="D94" s="54" t="s">
        <v>278</v>
      </c>
      <c r="E94" s="2" t="s">
        <v>148</v>
      </c>
      <c r="F94" s="1" t="s">
        <v>63</v>
      </c>
      <c r="G94" s="8">
        <v>27.5</v>
      </c>
      <c r="H94" s="4">
        <f>G94*B94</f>
        <v>0</v>
      </c>
    </row>
    <row r="95" spans="1:8" ht="156" x14ac:dyDescent="0.25">
      <c r="A95" s="1"/>
      <c r="B95" s="75"/>
      <c r="C95" s="2"/>
      <c r="D95" s="5" t="s">
        <v>246</v>
      </c>
      <c r="E95" s="2"/>
      <c r="F95" s="1"/>
      <c r="G95" s="8" t="s">
        <v>230</v>
      </c>
      <c r="H95" s="4"/>
    </row>
    <row r="96" spans="1:8" x14ac:dyDescent="0.25">
      <c r="A96" s="1">
        <v>34</v>
      </c>
      <c r="B96" s="75"/>
      <c r="C96" s="2" t="s">
        <v>10</v>
      </c>
      <c r="D96" s="3" t="s">
        <v>137</v>
      </c>
      <c r="E96" s="2" t="s">
        <v>152</v>
      </c>
      <c r="F96" s="1" t="s">
        <v>63</v>
      </c>
      <c r="G96" s="4">
        <v>63</v>
      </c>
      <c r="H96" s="4">
        <f t="shared" si="1"/>
        <v>0</v>
      </c>
    </row>
    <row r="97" spans="1:8" ht="62.25" customHeight="1" x14ac:dyDescent="0.25">
      <c r="A97" s="1"/>
      <c r="B97" s="75"/>
      <c r="C97" s="2"/>
      <c r="D97" s="6" t="s">
        <v>201</v>
      </c>
      <c r="E97" s="2"/>
      <c r="F97" s="1"/>
      <c r="G97" s="53" t="s">
        <v>230</v>
      </c>
      <c r="H97" s="4"/>
    </row>
    <row r="98" spans="1:8" x14ac:dyDescent="0.25">
      <c r="A98" s="1">
        <v>35</v>
      </c>
      <c r="B98" s="75"/>
      <c r="C98" s="2" t="s">
        <v>10</v>
      </c>
      <c r="D98" s="3" t="s">
        <v>56</v>
      </c>
      <c r="E98" s="2" t="s">
        <v>73</v>
      </c>
      <c r="F98" s="1" t="s">
        <v>63</v>
      </c>
      <c r="G98" s="4">
        <v>11</v>
      </c>
      <c r="H98" s="4">
        <f t="shared" si="1"/>
        <v>0</v>
      </c>
    </row>
    <row r="99" spans="1:8" ht="36.75" x14ac:dyDescent="0.25">
      <c r="A99" s="1"/>
      <c r="B99" s="75"/>
      <c r="C99" s="2"/>
      <c r="D99" s="9" t="s">
        <v>179</v>
      </c>
      <c r="E99" s="2"/>
      <c r="F99" s="1"/>
      <c r="G99" s="53" t="s">
        <v>230</v>
      </c>
      <c r="H99" s="4"/>
    </row>
    <row r="100" spans="1:8" x14ac:dyDescent="0.25">
      <c r="A100" s="1">
        <v>36</v>
      </c>
      <c r="B100" s="75"/>
      <c r="C100" s="2" t="s">
        <v>10</v>
      </c>
      <c r="D100" s="3" t="s">
        <v>119</v>
      </c>
      <c r="E100" s="2" t="s">
        <v>145</v>
      </c>
      <c r="F100" s="1" t="s">
        <v>63</v>
      </c>
      <c r="G100" s="4">
        <v>11</v>
      </c>
      <c r="H100" s="4">
        <f t="shared" si="1"/>
        <v>0</v>
      </c>
    </row>
    <row r="101" spans="1:8" ht="36.75" x14ac:dyDescent="0.25">
      <c r="A101" s="1"/>
      <c r="B101" s="75"/>
      <c r="C101" s="2"/>
      <c r="D101" s="9" t="s">
        <v>180</v>
      </c>
      <c r="E101" s="2"/>
      <c r="F101" s="1"/>
      <c r="G101" s="53" t="s">
        <v>230</v>
      </c>
      <c r="H101" s="4"/>
    </row>
    <row r="102" spans="1:8" x14ac:dyDescent="0.25">
      <c r="A102" s="1">
        <v>37</v>
      </c>
      <c r="B102" s="75"/>
      <c r="C102" s="2" t="s">
        <v>10</v>
      </c>
      <c r="D102" s="3" t="s">
        <v>57</v>
      </c>
      <c r="E102" s="2" t="s">
        <v>68</v>
      </c>
      <c r="F102" s="1" t="s">
        <v>63</v>
      </c>
      <c r="G102" s="4">
        <v>19</v>
      </c>
      <c r="H102" s="4">
        <f t="shared" si="1"/>
        <v>0</v>
      </c>
    </row>
    <row r="103" spans="1:8" ht="53.25" customHeight="1" x14ac:dyDescent="0.25">
      <c r="A103" s="1"/>
      <c r="B103" s="75"/>
      <c r="C103" s="2"/>
      <c r="D103" s="6" t="s">
        <v>181</v>
      </c>
      <c r="E103" s="2"/>
      <c r="F103" s="1"/>
      <c r="G103" s="53" t="s">
        <v>230</v>
      </c>
      <c r="H103" s="4"/>
    </row>
    <row r="104" spans="1:8" x14ac:dyDescent="0.25">
      <c r="A104" s="1">
        <v>38</v>
      </c>
      <c r="B104" s="75"/>
      <c r="C104" s="2" t="s">
        <v>10</v>
      </c>
      <c r="D104" s="3" t="s">
        <v>45</v>
      </c>
      <c r="E104" s="2" t="s">
        <v>70</v>
      </c>
      <c r="F104" s="1" t="s">
        <v>63</v>
      </c>
      <c r="G104" s="4">
        <v>19.5</v>
      </c>
      <c r="H104" s="4">
        <f t="shared" ref="H104:H146" si="2">G104*B104</f>
        <v>0</v>
      </c>
    </row>
    <row r="105" spans="1:8" ht="60.75" x14ac:dyDescent="0.25">
      <c r="A105" s="1"/>
      <c r="B105" s="75"/>
      <c r="C105" s="2"/>
      <c r="D105" s="9" t="s">
        <v>182</v>
      </c>
      <c r="E105" s="2"/>
      <c r="F105" s="1"/>
      <c r="G105" s="53" t="s">
        <v>230</v>
      </c>
      <c r="H105" s="4"/>
    </row>
    <row r="106" spans="1:8" x14ac:dyDescent="0.25">
      <c r="A106" s="1">
        <v>39</v>
      </c>
      <c r="B106" s="75"/>
      <c r="C106" s="2" t="s">
        <v>10</v>
      </c>
      <c r="D106" s="3" t="s">
        <v>129</v>
      </c>
      <c r="E106" s="2" t="s">
        <v>149</v>
      </c>
      <c r="F106" s="1" t="s">
        <v>63</v>
      </c>
      <c r="G106" s="4">
        <v>35.5</v>
      </c>
      <c r="H106" s="4">
        <f t="shared" si="2"/>
        <v>0</v>
      </c>
    </row>
    <row r="107" spans="1:8" ht="60.75" x14ac:dyDescent="0.25">
      <c r="A107" s="1"/>
      <c r="B107" s="75"/>
      <c r="C107" s="2"/>
      <c r="D107" s="9" t="s">
        <v>183</v>
      </c>
      <c r="E107" s="2"/>
      <c r="F107" s="1"/>
      <c r="G107" s="53" t="s">
        <v>230</v>
      </c>
      <c r="H107" s="4"/>
    </row>
    <row r="108" spans="1:8" x14ac:dyDescent="0.25">
      <c r="A108" s="1">
        <v>40</v>
      </c>
      <c r="B108" s="75"/>
      <c r="C108" s="2" t="s">
        <v>10</v>
      </c>
      <c r="D108" s="3" t="s">
        <v>46</v>
      </c>
      <c r="E108" s="2" t="s">
        <v>70</v>
      </c>
      <c r="F108" s="1" t="s">
        <v>63</v>
      </c>
      <c r="G108" s="4">
        <v>19.899999999999999</v>
      </c>
      <c r="H108" s="4">
        <f t="shared" si="2"/>
        <v>0</v>
      </c>
    </row>
    <row r="109" spans="1:8" ht="48.75" x14ac:dyDescent="0.25">
      <c r="A109" s="1"/>
      <c r="B109" s="75"/>
      <c r="C109" s="2"/>
      <c r="D109" s="9" t="s">
        <v>184</v>
      </c>
      <c r="E109" s="2"/>
      <c r="F109" s="1"/>
      <c r="G109" s="53" t="s">
        <v>230</v>
      </c>
      <c r="H109" s="4"/>
    </row>
    <row r="110" spans="1:8" x14ac:dyDescent="0.25">
      <c r="A110" s="1">
        <v>41</v>
      </c>
      <c r="B110" s="75"/>
      <c r="C110" s="2" t="s">
        <v>10</v>
      </c>
      <c r="D110" s="3" t="s">
        <v>133</v>
      </c>
      <c r="E110" s="2" t="s">
        <v>149</v>
      </c>
      <c r="F110" s="1" t="s">
        <v>63</v>
      </c>
      <c r="G110" s="4">
        <v>37.5</v>
      </c>
      <c r="H110" s="4">
        <f t="shared" si="2"/>
        <v>0</v>
      </c>
    </row>
    <row r="111" spans="1:8" ht="94.5" customHeight="1" x14ac:dyDescent="0.25">
      <c r="A111" s="1"/>
      <c r="B111" s="75"/>
      <c r="C111" s="2"/>
      <c r="D111" s="6" t="s">
        <v>185</v>
      </c>
      <c r="E111" s="2"/>
      <c r="F111" s="1"/>
      <c r="G111" s="53" t="s">
        <v>230</v>
      </c>
      <c r="H111" s="4"/>
    </row>
    <row r="112" spans="1:8" x14ac:dyDescent="0.25">
      <c r="A112" s="1">
        <v>42</v>
      </c>
      <c r="B112" s="75"/>
      <c r="C112" s="2" t="s">
        <v>10</v>
      </c>
      <c r="D112" s="3" t="s">
        <v>122</v>
      </c>
      <c r="E112" s="2" t="s">
        <v>146</v>
      </c>
      <c r="F112" s="1" t="s">
        <v>63</v>
      </c>
      <c r="G112" s="4">
        <v>21</v>
      </c>
      <c r="H112" s="4">
        <f t="shared" si="2"/>
        <v>0</v>
      </c>
    </row>
    <row r="113" spans="1:8" ht="47.25" customHeight="1" x14ac:dyDescent="0.25">
      <c r="A113" s="1"/>
      <c r="B113" s="75"/>
      <c r="C113" s="2"/>
      <c r="D113" s="6" t="s">
        <v>186</v>
      </c>
      <c r="E113" s="2"/>
      <c r="F113" s="1"/>
      <c r="G113" s="53" t="s">
        <v>230</v>
      </c>
      <c r="H113" s="4"/>
    </row>
    <row r="114" spans="1:8" x14ac:dyDescent="0.25">
      <c r="A114" s="1">
        <v>43</v>
      </c>
      <c r="B114" s="75"/>
      <c r="C114" s="2" t="s">
        <v>10</v>
      </c>
      <c r="D114" s="3" t="s">
        <v>130</v>
      </c>
      <c r="E114" s="2" t="s">
        <v>150</v>
      </c>
      <c r="F114" s="1" t="s">
        <v>63</v>
      </c>
      <c r="G114" s="4">
        <v>19</v>
      </c>
      <c r="H114" s="4">
        <f t="shared" si="2"/>
        <v>0</v>
      </c>
    </row>
    <row r="115" spans="1:8" ht="36.75" customHeight="1" x14ac:dyDescent="0.25">
      <c r="A115" s="1"/>
      <c r="B115" s="75"/>
      <c r="C115" s="2"/>
      <c r="D115" s="6" t="s">
        <v>187</v>
      </c>
      <c r="E115" s="2"/>
      <c r="F115" s="1"/>
      <c r="G115" s="53" t="s">
        <v>230</v>
      </c>
      <c r="H115" s="4"/>
    </row>
    <row r="116" spans="1:8" x14ac:dyDescent="0.25">
      <c r="A116" s="1">
        <v>44</v>
      </c>
      <c r="B116" s="75"/>
      <c r="C116" s="2" t="s">
        <v>10</v>
      </c>
      <c r="D116" s="3" t="s">
        <v>118</v>
      </c>
      <c r="E116" s="2" t="s">
        <v>144</v>
      </c>
      <c r="F116" s="1" t="s">
        <v>63</v>
      </c>
      <c r="G116" s="4">
        <v>14.5</v>
      </c>
      <c r="H116" s="4">
        <f t="shared" si="2"/>
        <v>0</v>
      </c>
    </row>
    <row r="117" spans="1:8" ht="54" customHeight="1" x14ac:dyDescent="0.25">
      <c r="A117" s="1"/>
      <c r="B117" s="75"/>
      <c r="C117" s="2"/>
      <c r="D117" s="6" t="s">
        <v>188</v>
      </c>
      <c r="E117" s="2"/>
      <c r="F117" s="1"/>
      <c r="G117" s="53" t="s">
        <v>230</v>
      </c>
      <c r="H117" s="4"/>
    </row>
    <row r="118" spans="1:8" x14ac:dyDescent="0.25">
      <c r="A118" s="1">
        <v>45</v>
      </c>
      <c r="B118" s="75"/>
      <c r="C118" s="2" t="s">
        <v>10</v>
      </c>
      <c r="D118" s="3" t="s">
        <v>47</v>
      </c>
      <c r="E118" s="2" t="s">
        <v>71</v>
      </c>
      <c r="F118" s="1" t="s">
        <v>63</v>
      </c>
      <c r="G118" s="4">
        <v>60</v>
      </c>
      <c r="H118" s="4">
        <f t="shared" si="2"/>
        <v>0</v>
      </c>
    </row>
    <row r="119" spans="1:8" ht="61.5" customHeight="1" x14ac:dyDescent="0.25">
      <c r="A119" s="1"/>
      <c r="B119" s="75"/>
      <c r="C119" s="2"/>
      <c r="D119" s="9" t="s">
        <v>225</v>
      </c>
      <c r="E119" s="2"/>
      <c r="F119" s="1"/>
      <c r="G119" s="53" t="s">
        <v>230</v>
      </c>
      <c r="H119" s="4"/>
    </row>
    <row r="120" spans="1:8" x14ac:dyDescent="0.25">
      <c r="A120" s="1">
        <v>46</v>
      </c>
      <c r="B120" s="75"/>
      <c r="C120" s="2" t="s">
        <v>10</v>
      </c>
      <c r="D120" s="3" t="s">
        <v>244</v>
      </c>
      <c r="E120" s="2" t="s">
        <v>147</v>
      </c>
      <c r="F120" s="1" t="s">
        <v>63</v>
      </c>
      <c r="G120" s="8">
        <v>45</v>
      </c>
      <c r="H120" s="4">
        <f>G120*B120</f>
        <v>0</v>
      </c>
    </row>
    <row r="121" spans="1:8" ht="48" x14ac:dyDescent="0.25">
      <c r="A121" s="1"/>
      <c r="B121" s="75"/>
      <c r="C121" s="2"/>
      <c r="D121" s="6" t="s">
        <v>251</v>
      </c>
      <c r="E121" s="2"/>
      <c r="F121" s="1"/>
      <c r="G121" s="53" t="s">
        <v>230</v>
      </c>
      <c r="H121" s="4"/>
    </row>
    <row r="122" spans="1:8" x14ac:dyDescent="0.25">
      <c r="A122" s="1">
        <v>47</v>
      </c>
      <c r="B122" s="75"/>
      <c r="C122" s="2" t="s">
        <v>10</v>
      </c>
      <c r="D122" s="3" t="s">
        <v>127</v>
      </c>
      <c r="E122" s="2" t="s">
        <v>70</v>
      </c>
      <c r="F122" s="1" t="s">
        <v>63</v>
      </c>
      <c r="G122" s="4">
        <v>19.5</v>
      </c>
      <c r="H122" s="4">
        <f t="shared" si="2"/>
        <v>0</v>
      </c>
    </row>
    <row r="123" spans="1:8" ht="72" x14ac:dyDescent="0.25">
      <c r="A123" s="1"/>
      <c r="B123" s="75"/>
      <c r="C123" s="2"/>
      <c r="D123" s="6" t="s">
        <v>189</v>
      </c>
      <c r="E123" s="2"/>
      <c r="F123" s="1"/>
      <c r="G123" s="53" t="s">
        <v>230</v>
      </c>
      <c r="H123" s="4"/>
    </row>
    <row r="124" spans="1:8" x14ac:dyDescent="0.25">
      <c r="A124" s="1">
        <v>48</v>
      </c>
      <c r="B124" s="75"/>
      <c r="C124" s="2" t="s">
        <v>10</v>
      </c>
      <c r="D124" s="54" t="s">
        <v>243</v>
      </c>
      <c r="E124" s="2" t="s">
        <v>79</v>
      </c>
      <c r="F124" s="1" t="s">
        <v>63</v>
      </c>
      <c r="G124" s="8">
        <v>33</v>
      </c>
      <c r="H124" s="4">
        <f>G124*B124</f>
        <v>0</v>
      </c>
    </row>
    <row r="125" spans="1:8" ht="84" x14ac:dyDescent="0.25">
      <c r="A125" s="1"/>
      <c r="B125" s="75"/>
      <c r="C125" s="2"/>
      <c r="D125" s="5" t="s">
        <v>249</v>
      </c>
      <c r="E125" s="2"/>
      <c r="F125" s="1"/>
      <c r="G125" s="53" t="s">
        <v>230</v>
      </c>
      <c r="H125" s="4"/>
    </row>
    <row r="126" spans="1:8" x14ac:dyDescent="0.25">
      <c r="A126" s="1">
        <v>49</v>
      </c>
      <c r="B126" s="75"/>
      <c r="C126" s="2" t="s">
        <v>10</v>
      </c>
      <c r="D126" s="3" t="s">
        <v>48</v>
      </c>
      <c r="E126" s="2" t="s">
        <v>65</v>
      </c>
      <c r="F126" s="1" t="s">
        <v>63</v>
      </c>
      <c r="G126" s="4">
        <v>10.5</v>
      </c>
      <c r="H126" s="4">
        <f t="shared" si="2"/>
        <v>0</v>
      </c>
    </row>
    <row r="127" spans="1:8" ht="48.75" x14ac:dyDescent="0.25">
      <c r="A127" s="1"/>
      <c r="B127" s="75"/>
      <c r="C127" s="2"/>
      <c r="D127" s="9" t="s">
        <v>190</v>
      </c>
      <c r="E127" s="2"/>
      <c r="F127" s="1"/>
      <c r="G127" s="53" t="s">
        <v>230</v>
      </c>
      <c r="H127" s="4"/>
    </row>
    <row r="128" spans="1:8" x14ac:dyDescent="0.25">
      <c r="A128" s="1">
        <v>50</v>
      </c>
      <c r="B128" s="75"/>
      <c r="C128" s="2" t="s">
        <v>10</v>
      </c>
      <c r="D128" s="3" t="s">
        <v>131</v>
      </c>
      <c r="E128" s="2" t="s">
        <v>76</v>
      </c>
      <c r="F128" s="1" t="s">
        <v>63</v>
      </c>
      <c r="G128" s="4">
        <v>34.5</v>
      </c>
      <c r="H128" s="4">
        <f t="shared" si="2"/>
        <v>0</v>
      </c>
    </row>
    <row r="129" spans="1:10" ht="46.5" customHeight="1" x14ac:dyDescent="0.25">
      <c r="A129" s="1"/>
      <c r="B129" s="75"/>
      <c r="C129" s="2"/>
      <c r="D129" s="6" t="s">
        <v>191</v>
      </c>
      <c r="E129" s="2"/>
      <c r="F129" s="1"/>
      <c r="G129" s="53" t="s">
        <v>230</v>
      </c>
      <c r="H129" s="4"/>
    </row>
    <row r="130" spans="1:10" x14ac:dyDescent="0.25">
      <c r="A130" s="1">
        <v>51</v>
      </c>
      <c r="B130" s="75"/>
      <c r="C130" s="2" t="s">
        <v>10</v>
      </c>
      <c r="D130" s="3" t="s">
        <v>123</v>
      </c>
      <c r="E130" s="2" t="s">
        <v>70</v>
      </c>
      <c r="F130" s="1" t="s">
        <v>63</v>
      </c>
      <c r="G130" s="4">
        <v>19.5</v>
      </c>
      <c r="H130" s="4">
        <f t="shared" si="2"/>
        <v>0</v>
      </c>
    </row>
    <row r="131" spans="1:10" ht="37.5" customHeight="1" x14ac:dyDescent="0.25">
      <c r="A131" s="1"/>
      <c r="B131" s="75"/>
      <c r="C131" s="2"/>
      <c r="D131" s="6" t="s">
        <v>192</v>
      </c>
      <c r="E131" s="2"/>
      <c r="F131" s="1"/>
      <c r="G131" s="53" t="s">
        <v>230</v>
      </c>
      <c r="H131" s="4"/>
    </row>
    <row r="132" spans="1:10" x14ac:dyDescent="0.25">
      <c r="A132" s="1">
        <v>52</v>
      </c>
      <c r="B132" s="75"/>
      <c r="C132" s="2" t="s">
        <v>10</v>
      </c>
      <c r="D132" s="3" t="s">
        <v>245</v>
      </c>
      <c r="E132" s="2" t="s">
        <v>252</v>
      </c>
      <c r="F132" s="1" t="s">
        <v>63</v>
      </c>
      <c r="G132" s="8">
        <v>6.5</v>
      </c>
      <c r="H132" s="4">
        <f>G132*B132</f>
        <v>0</v>
      </c>
    </row>
    <row r="133" spans="1:10" ht="24.75" x14ac:dyDescent="0.25">
      <c r="A133" s="1"/>
      <c r="B133" s="75"/>
      <c r="C133" s="2"/>
      <c r="D133" s="11" t="s">
        <v>279</v>
      </c>
      <c r="E133" s="2"/>
      <c r="F133" s="1"/>
      <c r="G133" s="53" t="s">
        <v>230</v>
      </c>
      <c r="H133" s="4"/>
    </row>
    <row r="134" spans="1:10" x14ac:dyDescent="0.25">
      <c r="A134" s="1">
        <v>53</v>
      </c>
      <c r="B134" s="75"/>
      <c r="C134" s="2" t="s">
        <v>10</v>
      </c>
      <c r="D134" s="3" t="s">
        <v>132</v>
      </c>
      <c r="E134" s="2" t="s">
        <v>77</v>
      </c>
      <c r="F134" s="1" t="s">
        <v>63</v>
      </c>
      <c r="G134" s="4">
        <v>16.5</v>
      </c>
      <c r="H134" s="4">
        <f t="shared" si="2"/>
        <v>0</v>
      </c>
    </row>
    <row r="135" spans="1:10" ht="25.5" customHeight="1" x14ac:dyDescent="0.25">
      <c r="A135" s="1"/>
      <c r="B135" s="75"/>
      <c r="C135" s="2"/>
      <c r="D135" s="6" t="s">
        <v>193</v>
      </c>
      <c r="E135" s="2"/>
      <c r="F135" s="1"/>
      <c r="G135" s="53" t="s">
        <v>230</v>
      </c>
      <c r="H135" s="4"/>
    </row>
    <row r="136" spans="1:10" x14ac:dyDescent="0.25">
      <c r="A136" s="1">
        <v>54</v>
      </c>
      <c r="B136" s="75"/>
      <c r="C136" s="2" t="s">
        <v>10</v>
      </c>
      <c r="D136" s="3" t="s">
        <v>120</v>
      </c>
      <c r="E136" s="2" t="s">
        <v>77</v>
      </c>
      <c r="F136" s="1" t="s">
        <v>63</v>
      </c>
      <c r="G136" s="4">
        <v>19</v>
      </c>
      <c r="H136" s="4">
        <f t="shared" si="2"/>
        <v>0</v>
      </c>
    </row>
    <row r="137" spans="1:10" ht="36" x14ac:dyDescent="0.25">
      <c r="A137" s="1"/>
      <c r="B137" s="75"/>
      <c r="C137" s="2"/>
      <c r="D137" s="6" t="s">
        <v>194</v>
      </c>
      <c r="E137" s="2"/>
      <c r="F137" s="1"/>
      <c r="G137" s="53" t="s">
        <v>230</v>
      </c>
      <c r="H137" s="4"/>
    </row>
    <row r="138" spans="1:10" x14ac:dyDescent="0.25">
      <c r="A138" s="1">
        <v>55</v>
      </c>
      <c r="B138" s="75"/>
      <c r="C138" s="2" t="s">
        <v>10</v>
      </c>
      <c r="D138" s="3" t="s">
        <v>58</v>
      </c>
      <c r="E138" s="2" t="s">
        <v>77</v>
      </c>
      <c r="F138" s="1" t="s">
        <v>63</v>
      </c>
      <c r="G138" s="4">
        <v>19</v>
      </c>
      <c r="H138" s="4">
        <f t="shared" si="2"/>
        <v>0</v>
      </c>
    </row>
    <row r="139" spans="1:10" ht="60.75" x14ac:dyDescent="0.25">
      <c r="A139" s="1"/>
      <c r="B139" s="75"/>
      <c r="C139" s="2"/>
      <c r="D139" s="9" t="s">
        <v>195</v>
      </c>
      <c r="E139" s="2"/>
      <c r="F139" s="1"/>
      <c r="G139" s="53" t="s">
        <v>230</v>
      </c>
      <c r="H139" s="4"/>
      <c r="J139" s="46"/>
    </row>
    <row r="140" spans="1:10" x14ac:dyDescent="0.25">
      <c r="A140" s="1">
        <v>56</v>
      </c>
      <c r="B140" s="75"/>
      <c r="C140" s="2" t="s">
        <v>10</v>
      </c>
      <c r="D140" s="3" t="s">
        <v>59</v>
      </c>
      <c r="E140" s="2" t="s">
        <v>78</v>
      </c>
      <c r="F140" s="1" t="s">
        <v>63</v>
      </c>
      <c r="G140" s="4">
        <v>7.5</v>
      </c>
      <c r="H140" s="4">
        <f t="shared" si="2"/>
        <v>0</v>
      </c>
    </row>
    <row r="141" spans="1:10" ht="12" customHeight="1" x14ac:dyDescent="0.25">
      <c r="A141" s="1"/>
      <c r="B141" s="75"/>
      <c r="C141" s="2"/>
      <c r="D141" s="6" t="s">
        <v>224</v>
      </c>
      <c r="E141" s="2"/>
      <c r="F141" s="1"/>
      <c r="G141" s="10"/>
      <c r="H141" s="4"/>
    </row>
    <row r="142" spans="1:10" x14ac:dyDescent="0.25">
      <c r="A142" s="1">
        <v>57</v>
      </c>
      <c r="B142" s="75"/>
      <c r="C142" s="2" t="s">
        <v>10</v>
      </c>
      <c r="D142" s="3" t="s">
        <v>49</v>
      </c>
      <c r="E142" s="2" t="s">
        <v>75</v>
      </c>
      <c r="F142" s="1" t="s">
        <v>63</v>
      </c>
      <c r="G142" s="4">
        <v>37.5</v>
      </c>
      <c r="H142" s="4">
        <f t="shared" si="2"/>
        <v>0</v>
      </c>
    </row>
    <row r="143" spans="1:10" ht="70.5" customHeight="1" x14ac:dyDescent="0.25">
      <c r="A143" s="1"/>
      <c r="B143" s="75"/>
      <c r="C143" s="2"/>
      <c r="D143" s="6" t="s">
        <v>196</v>
      </c>
      <c r="E143" s="2"/>
      <c r="F143" s="1"/>
      <c r="G143" s="53" t="s">
        <v>230</v>
      </c>
      <c r="H143" s="4"/>
    </row>
    <row r="144" spans="1:10" x14ac:dyDescent="0.25">
      <c r="A144" s="1">
        <v>58</v>
      </c>
      <c r="B144" s="75"/>
      <c r="C144" s="2" t="s">
        <v>10</v>
      </c>
      <c r="D144" s="3" t="s">
        <v>60</v>
      </c>
      <c r="E144" s="2" t="s">
        <v>75</v>
      </c>
      <c r="F144" s="1" t="s">
        <v>63</v>
      </c>
      <c r="G144" s="4">
        <v>54</v>
      </c>
      <c r="H144" s="4">
        <f t="shared" si="2"/>
        <v>0</v>
      </c>
    </row>
    <row r="145" spans="1:8" ht="36.75" x14ac:dyDescent="0.25">
      <c r="A145" s="1"/>
      <c r="B145" s="75"/>
      <c r="C145" s="2"/>
      <c r="D145" s="9" t="s">
        <v>202</v>
      </c>
      <c r="E145" s="2"/>
      <c r="F145" s="1"/>
      <c r="G145" s="53" t="s">
        <v>230</v>
      </c>
      <c r="H145" s="4"/>
    </row>
    <row r="146" spans="1:8" x14ac:dyDescent="0.25">
      <c r="A146" s="1">
        <v>59</v>
      </c>
      <c r="B146" s="75"/>
      <c r="C146" s="2" t="s">
        <v>10</v>
      </c>
      <c r="D146" s="3" t="s">
        <v>61</v>
      </c>
      <c r="E146" s="2" t="s">
        <v>79</v>
      </c>
      <c r="F146" s="1" t="s">
        <v>63</v>
      </c>
      <c r="G146" s="4">
        <v>33.5</v>
      </c>
      <c r="H146" s="4">
        <f t="shared" si="2"/>
        <v>0</v>
      </c>
    </row>
    <row r="147" spans="1:8" ht="47.25" customHeight="1" x14ac:dyDescent="0.25">
      <c r="A147" s="1"/>
      <c r="B147" s="75"/>
      <c r="C147" s="2"/>
      <c r="D147" s="6" t="s">
        <v>203</v>
      </c>
      <c r="E147" s="2"/>
      <c r="F147" s="1"/>
      <c r="G147" s="53" t="s">
        <v>230</v>
      </c>
      <c r="H147" s="4"/>
    </row>
    <row r="148" spans="1:8" x14ac:dyDescent="0.25">
      <c r="A148" s="1">
        <v>60</v>
      </c>
      <c r="B148" s="75"/>
      <c r="C148" s="2" t="s">
        <v>10</v>
      </c>
      <c r="D148" s="54" t="s">
        <v>241</v>
      </c>
      <c r="E148" s="2" t="s">
        <v>148</v>
      </c>
      <c r="F148" s="1" t="s">
        <v>63</v>
      </c>
      <c r="G148" s="8">
        <v>27</v>
      </c>
      <c r="H148" s="4">
        <f>G148*B148</f>
        <v>0</v>
      </c>
    </row>
    <row r="149" spans="1:8" ht="47.25" customHeight="1" x14ac:dyDescent="0.25">
      <c r="A149" s="1"/>
      <c r="B149" s="75"/>
      <c r="C149" s="2"/>
      <c r="D149" s="5" t="s">
        <v>247</v>
      </c>
      <c r="E149" s="2"/>
      <c r="F149" s="1"/>
      <c r="G149" s="8" t="s">
        <v>230</v>
      </c>
      <c r="H149" s="4"/>
    </row>
    <row r="150" spans="1:8" x14ac:dyDescent="0.25">
      <c r="A150" s="1"/>
      <c r="B150" s="47">
        <f>SUM(Tabelle2[[#All],[Spalte2]])</f>
        <v>0</v>
      </c>
      <c r="C150" s="48"/>
      <c r="E150" s="48"/>
      <c r="F150" s="48"/>
      <c r="G150" s="49"/>
      <c r="H150" s="48">
        <f>SUM(Tabelle2[[#All],[Spalte8]])</f>
        <v>0</v>
      </c>
    </row>
    <row r="151" spans="1:8" ht="15.75" x14ac:dyDescent="0.25">
      <c r="A151" s="56" t="s">
        <v>15</v>
      </c>
      <c r="B151" s="56"/>
      <c r="C151" s="56"/>
      <c r="D151" s="56"/>
      <c r="E151" s="56"/>
      <c r="F151" s="56"/>
      <c r="G151" s="56"/>
      <c r="H151" s="56"/>
    </row>
    <row r="153" spans="1:8" x14ac:dyDescent="0.25">
      <c r="A153" s="40" t="s">
        <v>1</v>
      </c>
      <c r="B153" s="12" t="s">
        <v>7</v>
      </c>
      <c r="C153" s="50" t="s">
        <v>2</v>
      </c>
      <c r="D153" s="13" t="s">
        <v>3</v>
      </c>
      <c r="E153" s="50" t="s">
        <v>4</v>
      </c>
      <c r="F153" s="50" t="s">
        <v>5</v>
      </c>
      <c r="G153" s="51" t="s">
        <v>6</v>
      </c>
      <c r="H153" s="51" t="s">
        <v>8</v>
      </c>
    </row>
    <row r="154" spans="1:8" hidden="1" x14ac:dyDescent="0.25">
      <c r="A154" s="24" t="s">
        <v>16</v>
      </c>
      <c r="B154" s="1" t="s">
        <v>17</v>
      </c>
      <c r="C154" s="19" t="s">
        <v>18</v>
      </c>
      <c r="D154" s="3" t="s">
        <v>19</v>
      </c>
      <c r="E154" s="19" t="s">
        <v>20</v>
      </c>
      <c r="F154" s="19" t="s">
        <v>21</v>
      </c>
      <c r="G154" s="25" t="s">
        <v>22</v>
      </c>
      <c r="H154" s="25" t="s">
        <v>23</v>
      </c>
    </row>
    <row r="155" spans="1:8" x14ac:dyDescent="0.25">
      <c r="A155" s="1">
        <v>61</v>
      </c>
      <c r="B155" s="75"/>
      <c r="C155" s="2" t="s">
        <v>10</v>
      </c>
      <c r="D155" s="3" t="s">
        <v>80</v>
      </c>
      <c r="E155" s="2" t="s">
        <v>84</v>
      </c>
      <c r="F155" s="2" t="s">
        <v>63</v>
      </c>
      <c r="G155" s="4">
        <v>95</v>
      </c>
      <c r="H155" s="4">
        <f>Tabelle3[[#This Row],[ 7]]*Tabelle3[[#This Row],[ 2]]</f>
        <v>0</v>
      </c>
    </row>
    <row r="156" spans="1:8" x14ac:dyDescent="0.25">
      <c r="A156" s="1"/>
      <c r="B156" s="75"/>
      <c r="C156" s="2"/>
      <c r="E156" s="2"/>
      <c r="F156" s="2"/>
      <c r="G156" s="53" t="s">
        <v>230</v>
      </c>
      <c r="H156" s="4"/>
    </row>
    <row r="157" spans="1:8" x14ac:dyDescent="0.25">
      <c r="A157" s="1">
        <f>A155+1</f>
        <v>62</v>
      </c>
      <c r="B157" s="75"/>
      <c r="C157" s="2" t="s">
        <v>10</v>
      </c>
      <c r="D157" s="3" t="s">
        <v>81</v>
      </c>
      <c r="E157" s="2" t="s">
        <v>85</v>
      </c>
      <c r="F157" s="2" t="s">
        <v>63</v>
      </c>
      <c r="G157" s="4">
        <v>150</v>
      </c>
      <c r="H157" s="4">
        <f>Tabelle3[[#This Row],[ 7]]*Tabelle3[[#This Row],[ 2]]</f>
        <v>0</v>
      </c>
    </row>
    <row r="158" spans="1:8" x14ac:dyDescent="0.25">
      <c r="A158" s="1"/>
      <c r="B158" s="75"/>
      <c r="C158" s="2"/>
      <c r="E158" s="2"/>
      <c r="F158" s="2"/>
      <c r="G158" s="53" t="s">
        <v>230</v>
      </c>
      <c r="H158" s="4"/>
    </row>
    <row r="159" spans="1:8" x14ac:dyDescent="0.25">
      <c r="A159" s="1">
        <f>A157+1</f>
        <v>63</v>
      </c>
      <c r="B159" s="75"/>
      <c r="C159" s="2" t="s">
        <v>10</v>
      </c>
      <c r="D159" s="3" t="s">
        <v>82</v>
      </c>
      <c r="E159" s="2" t="s">
        <v>86</v>
      </c>
      <c r="F159" s="2" t="s">
        <v>63</v>
      </c>
      <c r="G159" s="4">
        <v>180</v>
      </c>
      <c r="H159" s="4">
        <f>Tabelle3[[#This Row],[ 7]]*Tabelle3[[#This Row],[ 2]]</f>
        <v>0</v>
      </c>
    </row>
    <row r="160" spans="1:8" x14ac:dyDescent="0.25">
      <c r="A160" s="1"/>
      <c r="B160" s="75"/>
      <c r="C160" s="2"/>
      <c r="E160" s="2"/>
      <c r="F160" s="2"/>
      <c r="G160" s="53" t="s">
        <v>230</v>
      </c>
      <c r="H160" s="4"/>
    </row>
    <row r="161" spans="1:8" x14ac:dyDescent="0.25">
      <c r="A161" s="1">
        <f>A159+1</f>
        <v>64</v>
      </c>
      <c r="B161" s="75"/>
      <c r="C161" s="2" t="s">
        <v>10</v>
      </c>
      <c r="D161" s="3" t="s">
        <v>83</v>
      </c>
      <c r="E161" s="2" t="s">
        <v>87</v>
      </c>
      <c r="F161" s="2" t="s">
        <v>63</v>
      </c>
      <c r="G161" s="4">
        <v>200</v>
      </c>
      <c r="H161" s="4">
        <f>Tabelle3[[#This Row],[ 7]]*Tabelle3[[#This Row],[ 2]]</f>
        <v>0</v>
      </c>
    </row>
    <row r="162" spans="1:8" x14ac:dyDescent="0.25">
      <c r="A162" s="1"/>
      <c r="B162" s="75"/>
      <c r="C162" s="2"/>
      <c r="E162" s="2"/>
      <c r="F162" s="2"/>
      <c r="G162" s="53" t="s">
        <v>230</v>
      </c>
      <c r="H162" s="4"/>
    </row>
    <row r="163" spans="1:8" x14ac:dyDescent="0.25">
      <c r="A163" s="1"/>
      <c r="B163" s="47">
        <f>SUM(Tabelle3[[ 2]])</f>
        <v>0</v>
      </c>
      <c r="C163" s="48"/>
      <c r="E163" s="48"/>
      <c r="F163" s="48"/>
      <c r="G163" s="49"/>
      <c r="H163" s="48">
        <f>SUM(H155:H162)</f>
        <v>0</v>
      </c>
    </row>
    <row r="164" spans="1:8" ht="15.75" x14ac:dyDescent="0.25">
      <c r="A164" s="56" t="s">
        <v>24</v>
      </c>
      <c r="B164" s="56"/>
      <c r="C164" s="56"/>
      <c r="D164" s="56"/>
      <c r="E164" s="56"/>
      <c r="F164" s="56"/>
      <c r="G164" s="56"/>
      <c r="H164" s="56"/>
    </row>
    <row r="166" spans="1:8" x14ac:dyDescent="0.25">
      <c r="A166" s="40" t="s">
        <v>1</v>
      </c>
      <c r="B166" s="12" t="s">
        <v>7</v>
      </c>
      <c r="C166" s="50" t="s">
        <v>2</v>
      </c>
      <c r="D166" s="13" t="s">
        <v>3</v>
      </c>
      <c r="E166" s="50" t="s">
        <v>4</v>
      </c>
      <c r="F166" s="50" t="s">
        <v>5</v>
      </c>
      <c r="G166" s="51" t="s">
        <v>6</v>
      </c>
      <c r="H166" s="51" t="s">
        <v>8</v>
      </c>
    </row>
    <row r="167" spans="1:8" hidden="1" x14ac:dyDescent="0.25">
      <c r="A167" s="52"/>
      <c r="B167" s="2"/>
      <c r="C167" s="52"/>
      <c r="E167" s="52"/>
      <c r="F167" s="52"/>
      <c r="G167" s="52"/>
      <c r="H167" s="52"/>
    </row>
    <row r="168" spans="1:8" x14ac:dyDescent="0.25">
      <c r="A168" s="1">
        <v>65</v>
      </c>
      <c r="B168" s="75"/>
      <c r="C168" s="2" t="s">
        <v>10</v>
      </c>
      <c r="D168" s="3" t="s">
        <v>100</v>
      </c>
      <c r="E168" s="2" t="s">
        <v>101</v>
      </c>
      <c r="F168" s="2" t="s">
        <v>63</v>
      </c>
      <c r="G168" s="4">
        <v>17.5</v>
      </c>
      <c r="H168" s="4">
        <f>Tabelle4[[#This Row],[ 3]]*Tabelle4[[#This Row],[ 8]]</f>
        <v>0</v>
      </c>
    </row>
    <row r="169" spans="1:8" x14ac:dyDescent="0.25">
      <c r="A169" s="1">
        <f t="shared" ref="A169:A173" si="3">A168+1</f>
        <v>66</v>
      </c>
      <c r="B169" s="75"/>
      <c r="C169" s="2" t="s">
        <v>10</v>
      </c>
      <c r="D169" s="3" t="s">
        <v>102</v>
      </c>
      <c r="E169" s="2" t="s">
        <v>103</v>
      </c>
      <c r="F169" s="2" t="s">
        <v>63</v>
      </c>
      <c r="G169" s="4">
        <v>19.5</v>
      </c>
      <c r="H169" s="4">
        <f>Tabelle4[[#This Row],[ 3]]*Tabelle4[[#This Row],[ 8]]</f>
        <v>0</v>
      </c>
    </row>
    <row r="170" spans="1:8" x14ac:dyDescent="0.25">
      <c r="A170" s="1">
        <v>66</v>
      </c>
      <c r="B170" s="75"/>
      <c r="C170" s="2" t="s">
        <v>10</v>
      </c>
      <c r="D170" s="3" t="s">
        <v>140</v>
      </c>
      <c r="E170" s="2"/>
      <c r="F170" s="2" t="s">
        <v>63</v>
      </c>
      <c r="G170" s="4">
        <v>39</v>
      </c>
      <c r="H170" s="4">
        <f>Tabelle4[[#This Row],[ 3]]*Tabelle4[[#This Row],[ 8]]</f>
        <v>0</v>
      </c>
    </row>
    <row r="171" spans="1:8" x14ac:dyDescent="0.25">
      <c r="A171" s="1">
        <f t="shared" si="3"/>
        <v>67</v>
      </c>
      <c r="B171" s="75"/>
      <c r="C171" s="2" t="s">
        <v>10</v>
      </c>
      <c r="D171" s="3" t="s">
        <v>141</v>
      </c>
      <c r="E171" s="2"/>
      <c r="F171" s="2" t="s">
        <v>63</v>
      </c>
      <c r="G171" s="4">
        <v>26</v>
      </c>
      <c r="H171" s="4">
        <f>Tabelle4[[#This Row],[ 3]]*Tabelle4[[#This Row],[ 8]]</f>
        <v>0</v>
      </c>
    </row>
    <row r="172" spans="1:8" x14ac:dyDescent="0.25">
      <c r="A172" s="1">
        <v>67</v>
      </c>
      <c r="B172" s="75"/>
      <c r="C172" s="2" t="s">
        <v>10</v>
      </c>
      <c r="D172" s="3" t="s">
        <v>138</v>
      </c>
      <c r="E172" s="2"/>
      <c r="F172" s="2" t="s">
        <v>63</v>
      </c>
      <c r="G172" s="4">
        <v>33</v>
      </c>
      <c r="H172" s="4">
        <f>Tabelle4[[#This Row],[ 3]]*Tabelle4[[#This Row],[ 8]]</f>
        <v>0</v>
      </c>
    </row>
    <row r="173" spans="1:8" x14ac:dyDescent="0.25">
      <c r="A173" s="1">
        <f t="shared" si="3"/>
        <v>68</v>
      </c>
      <c r="B173" s="75"/>
      <c r="C173" s="2" t="s">
        <v>10</v>
      </c>
      <c r="D173" s="3" t="s">
        <v>139</v>
      </c>
      <c r="E173" s="2"/>
      <c r="F173" s="2" t="s">
        <v>63</v>
      </c>
      <c r="G173" s="4">
        <v>3</v>
      </c>
      <c r="H173" s="4">
        <f>Tabelle4[[#This Row],[ 3]]*Tabelle4[[#This Row],[ 8]]</f>
        <v>0</v>
      </c>
    </row>
    <row r="174" spans="1:8" x14ac:dyDescent="0.25">
      <c r="A174" s="1"/>
      <c r="B174" s="47">
        <f>SUM(Tabelle4[[#All],[ 8]])</f>
        <v>0</v>
      </c>
      <c r="C174" s="2"/>
      <c r="E174" s="2"/>
      <c r="F174" s="2"/>
      <c r="G174" s="4"/>
      <c r="H174" s="48">
        <f>SUM(Tabelle4[[ 2]])</f>
        <v>0</v>
      </c>
    </row>
    <row r="175" spans="1:8" ht="15.75" x14ac:dyDescent="0.25">
      <c r="A175" s="56" t="s">
        <v>143</v>
      </c>
      <c r="B175" s="56"/>
      <c r="C175" s="56"/>
      <c r="D175" s="56"/>
      <c r="E175" s="56"/>
      <c r="F175" s="56"/>
      <c r="G175" s="56"/>
      <c r="H175" s="56"/>
    </row>
    <row r="177" spans="1:8" x14ac:dyDescent="0.25">
      <c r="A177" s="40" t="s">
        <v>1</v>
      </c>
      <c r="B177" s="12" t="s">
        <v>7</v>
      </c>
      <c r="C177" s="50" t="s">
        <v>2</v>
      </c>
      <c r="D177" s="13" t="s">
        <v>3</v>
      </c>
      <c r="E177" s="50" t="s">
        <v>4</v>
      </c>
      <c r="F177" s="50" t="s">
        <v>5</v>
      </c>
      <c r="G177" s="51" t="s">
        <v>6</v>
      </c>
      <c r="H177" s="51" t="s">
        <v>8</v>
      </c>
    </row>
    <row r="178" spans="1:8" hidden="1" x14ac:dyDescent="0.25">
      <c r="A178" s="52"/>
      <c r="B178" s="2"/>
      <c r="C178" s="52"/>
      <c r="E178" s="52"/>
      <c r="F178" s="52"/>
      <c r="G178" s="52"/>
      <c r="H178" s="52"/>
    </row>
    <row r="179" spans="1:8" x14ac:dyDescent="0.25">
      <c r="A179" s="1">
        <v>69</v>
      </c>
      <c r="B179" s="75"/>
      <c r="C179" s="2" t="s">
        <v>10</v>
      </c>
      <c r="D179" s="3" t="s">
        <v>88</v>
      </c>
      <c r="E179" s="2" t="s">
        <v>94</v>
      </c>
      <c r="F179" s="2" t="s">
        <v>11</v>
      </c>
      <c r="G179" s="57">
        <v>4.5</v>
      </c>
      <c r="H179" s="4">
        <f>Tabelle5[[#This Row],[ 7]]*Tabelle5[[#This Row],[ 2]]</f>
        <v>0</v>
      </c>
    </row>
    <row r="180" spans="1:8" x14ac:dyDescent="0.25">
      <c r="A180" s="1">
        <f>A179+1</f>
        <v>70</v>
      </c>
      <c r="B180" s="75"/>
      <c r="C180" s="2" t="s">
        <v>10</v>
      </c>
      <c r="D180" s="3" t="s">
        <v>89</v>
      </c>
      <c r="E180" s="2" t="s">
        <v>95</v>
      </c>
      <c r="F180" s="2" t="s">
        <v>11</v>
      </c>
      <c r="G180" s="57">
        <v>4.5</v>
      </c>
      <c r="H180" s="4">
        <f>Tabelle5[[#This Row],[ 7]]*Tabelle5[[#This Row],[ 2]]</f>
        <v>0</v>
      </c>
    </row>
    <row r="181" spans="1:8" x14ac:dyDescent="0.25">
      <c r="A181" s="1">
        <v>71</v>
      </c>
      <c r="B181" s="75"/>
      <c r="C181" s="2" t="s">
        <v>10</v>
      </c>
      <c r="D181" s="3" t="s">
        <v>90</v>
      </c>
      <c r="E181" s="2" t="s">
        <v>96</v>
      </c>
      <c r="F181" s="2" t="s">
        <v>11</v>
      </c>
      <c r="G181" s="57">
        <v>4.5</v>
      </c>
      <c r="H181" s="4">
        <f>Tabelle5[[#This Row],[ 7]]*Tabelle5[[#This Row],[ 2]]</f>
        <v>0</v>
      </c>
    </row>
    <row r="182" spans="1:8" x14ac:dyDescent="0.25">
      <c r="A182" s="1">
        <f t="shared" ref="A182:A191" si="4">A181+1</f>
        <v>72</v>
      </c>
      <c r="B182" s="75"/>
      <c r="C182" s="2" t="s">
        <v>10</v>
      </c>
      <c r="D182" s="3" t="s">
        <v>91</v>
      </c>
      <c r="E182" s="2" t="s">
        <v>97</v>
      </c>
      <c r="F182" s="2" t="s">
        <v>11</v>
      </c>
      <c r="G182" s="57">
        <v>4.5</v>
      </c>
      <c r="H182" s="4">
        <f>Tabelle5[[#This Row],[ 7]]*Tabelle5[[#This Row],[ 2]]</f>
        <v>0</v>
      </c>
    </row>
    <row r="183" spans="1:8" x14ac:dyDescent="0.25">
      <c r="A183" s="1">
        <v>73</v>
      </c>
      <c r="B183" s="75"/>
      <c r="C183" s="2" t="s">
        <v>10</v>
      </c>
      <c r="D183" s="3" t="s">
        <v>92</v>
      </c>
      <c r="E183" s="2" t="s">
        <v>98</v>
      </c>
      <c r="F183" s="2" t="s">
        <v>11</v>
      </c>
      <c r="G183" s="57">
        <v>4.5</v>
      </c>
      <c r="H183" s="4">
        <f>Tabelle5[[#This Row],[ 7]]*Tabelle5[[#This Row],[ 2]]</f>
        <v>0</v>
      </c>
    </row>
    <row r="184" spans="1:8" x14ac:dyDescent="0.25">
      <c r="A184" s="1">
        <f t="shared" ref="A184:A191" si="5">A183+1</f>
        <v>74</v>
      </c>
      <c r="B184" s="75"/>
      <c r="C184" s="2" t="s">
        <v>10</v>
      </c>
      <c r="D184" s="3" t="s">
        <v>93</v>
      </c>
      <c r="E184" s="2" t="s">
        <v>99</v>
      </c>
      <c r="F184" s="2" t="s">
        <v>11</v>
      </c>
      <c r="G184" s="57">
        <v>6</v>
      </c>
      <c r="H184" s="4">
        <f>Tabelle5[[#This Row],[ 7]]*Tabelle5[[#This Row],[ 2]]</f>
        <v>0</v>
      </c>
    </row>
    <row r="185" spans="1:8" x14ac:dyDescent="0.25">
      <c r="A185" s="1">
        <v>75</v>
      </c>
      <c r="B185" s="75"/>
      <c r="C185" s="2" t="s">
        <v>10</v>
      </c>
      <c r="D185" s="3" t="s">
        <v>280</v>
      </c>
      <c r="E185" s="2" t="s">
        <v>99</v>
      </c>
      <c r="F185" s="2" t="s">
        <v>11</v>
      </c>
      <c r="G185" s="57">
        <v>6</v>
      </c>
      <c r="H185" s="4">
        <f>Tabelle5[[#This Row],[ 7]]*Tabelle5[[#This Row],[ 2]]</f>
        <v>0</v>
      </c>
    </row>
    <row r="186" spans="1:8" x14ac:dyDescent="0.25">
      <c r="A186" s="1">
        <f t="shared" ref="A186:A191" si="6">A185+1</f>
        <v>76</v>
      </c>
      <c r="B186" s="75"/>
      <c r="C186" s="2" t="s">
        <v>10</v>
      </c>
      <c r="D186" s="3" t="s">
        <v>232</v>
      </c>
      <c r="E186" s="2" t="s">
        <v>104</v>
      </c>
      <c r="F186" s="2" t="s">
        <v>11</v>
      </c>
      <c r="G186" s="57">
        <v>12.5</v>
      </c>
      <c r="H186" s="4">
        <f>Tabelle5[[#This Row],[ 7]]*Tabelle5[[#This Row],[ 2]]</f>
        <v>0</v>
      </c>
    </row>
    <row r="187" spans="1:8" x14ac:dyDescent="0.25">
      <c r="A187" s="1">
        <v>77</v>
      </c>
      <c r="B187" s="75"/>
      <c r="C187" s="2" t="s">
        <v>10</v>
      </c>
      <c r="D187" s="3" t="s">
        <v>233</v>
      </c>
      <c r="E187" s="2" t="s">
        <v>104</v>
      </c>
      <c r="F187" s="2" t="s">
        <v>11</v>
      </c>
      <c r="G187" s="57">
        <v>12.5</v>
      </c>
      <c r="H187" s="4">
        <f>Tabelle5[[#This Row],[ 7]]*Tabelle5[[#This Row],[ 2]]</f>
        <v>0</v>
      </c>
    </row>
    <row r="188" spans="1:8" x14ac:dyDescent="0.25">
      <c r="A188" s="1">
        <f t="shared" ref="A188:A191" si="7">A187+1</f>
        <v>78</v>
      </c>
      <c r="B188" s="75"/>
      <c r="C188" s="2" t="s">
        <v>10</v>
      </c>
      <c r="D188" s="3" t="s">
        <v>234</v>
      </c>
      <c r="E188" s="2" t="s">
        <v>104</v>
      </c>
      <c r="F188" s="2" t="s">
        <v>11</v>
      </c>
      <c r="G188" s="57">
        <v>12.5</v>
      </c>
      <c r="H188" s="4">
        <f>Tabelle5[[#This Row],[ 7]]*Tabelle5[[#This Row],[ 2]]</f>
        <v>0</v>
      </c>
    </row>
    <row r="189" spans="1:8" x14ac:dyDescent="0.25">
      <c r="A189" s="1">
        <v>79</v>
      </c>
      <c r="B189" s="75"/>
      <c r="C189" s="2" t="s">
        <v>10</v>
      </c>
      <c r="D189" s="3" t="s">
        <v>227</v>
      </c>
      <c r="E189" s="2" t="s">
        <v>226</v>
      </c>
      <c r="F189" s="2" t="s">
        <v>63</v>
      </c>
      <c r="G189" s="57">
        <v>25</v>
      </c>
      <c r="H189" s="4">
        <f>Tabelle5[[#This Row],[ 7]]*Tabelle5[[#This Row],[ 2]]</f>
        <v>0</v>
      </c>
    </row>
    <row r="190" spans="1:8" x14ac:dyDescent="0.25">
      <c r="A190" s="1">
        <f t="shared" ref="A190:A191" si="8">A189+1</f>
        <v>80</v>
      </c>
      <c r="B190" s="75"/>
      <c r="C190" s="2" t="s">
        <v>10</v>
      </c>
      <c r="D190" s="3" t="s">
        <v>229</v>
      </c>
      <c r="E190" s="2" t="s">
        <v>226</v>
      </c>
      <c r="F190" s="2" t="s">
        <v>63</v>
      </c>
      <c r="G190" s="57">
        <v>25</v>
      </c>
      <c r="H190" s="4">
        <f>Tabelle5[[#This Row],[ 7]]*Tabelle5[[#This Row],[ 2]]</f>
        <v>0</v>
      </c>
    </row>
    <row r="191" spans="1:8" x14ac:dyDescent="0.25">
      <c r="A191" s="1">
        <v>81</v>
      </c>
      <c r="B191" s="75"/>
      <c r="C191" s="2" t="s">
        <v>10</v>
      </c>
      <c r="D191" s="3" t="s">
        <v>228</v>
      </c>
      <c r="E191" s="2" t="s">
        <v>226</v>
      </c>
      <c r="F191" s="2" t="s">
        <v>63</v>
      </c>
      <c r="G191" s="57">
        <v>25</v>
      </c>
      <c r="H191" s="4">
        <f>Tabelle5[[#This Row],[ 7]]*Tabelle5[[#This Row],[ 2]]</f>
        <v>0</v>
      </c>
    </row>
    <row r="192" spans="1:8" x14ac:dyDescent="0.25">
      <c r="A192" s="1"/>
      <c r="B192" s="47">
        <f>SUM(Tabelle5[[ 2]])</f>
        <v>0</v>
      </c>
      <c r="C192" s="2"/>
      <c r="E192" s="2"/>
      <c r="F192" s="2"/>
      <c r="G192" s="58"/>
      <c r="H192" s="49">
        <f>SUM(Tabelle5[[ 8]])</f>
        <v>0</v>
      </c>
    </row>
    <row r="193" spans="1:8" ht="15.75" x14ac:dyDescent="0.25">
      <c r="A193" s="56" t="s">
        <v>25</v>
      </c>
      <c r="B193" s="56"/>
      <c r="C193" s="56"/>
      <c r="D193" s="56"/>
      <c r="E193" s="56"/>
      <c r="F193" s="56"/>
      <c r="G193" s="56"/>
      <c r="H193" s="56"/>
    </row>
    <row r="195" spans="1:8" x14ac:dyDescent="0.25">
      <c r="A195" s="40" t="s">
        <v>1</v>
      </c>
      <c r="B195" s="12" t="s">
        <v>7</v>
      </c>
      <c r="C195" s="50" t="s">
        <v>2</v>
      </c>
      <c r="D195" s="13" t="s">
        <v>3</v>
      </c>
      <c r="E195" s="50" t="s">
        <v>4</v>
      </c>
      <c r="F195" s="50" t="s">
        <v>5</v>
      </c>
      <c r="G195" s="51" t="s">
        <v>6</v>
      </c>
      <c r="H195" s="51" t="s">
        <v>8</v>
      </c>
    </row>
    <row r="196" spans="1:8" hidden="1" x14ac:dyDescent="0.25">
      <c r="A196" s="52"/>
      <c r="B196" s="2"/>
      <c r="C196" s="52"/>
      <c r="E196" s="52"/>
      <c r="F196" s="52"/>
      <c r="G196" s="52"/>
      <c r="H196" s="52"/>
    </row>
    <row r="197" spans="1:8" ht="14.1" customHeight="1" x14ac:dyDescent="0.25">
      <c r="A197" s="1">
        <v>82</v>
      </c>
      <c r="B197" s="75"/>
      <c r="C197" s="2" t="s">
        <v>276</v>
      </c>
      <c r="D197" s="3" t="s">
        <v>270</v>
      </c>
      <c r="E197" s="2" t="s">
        <v>111</v>
      </c>
      <c r="F197" s="14" t="s">
        <v>112</v>
      </c>
      <c r="G197" s="4">
        <v>12</v>
      </c>
      <c r="H197" s="4">
        <f t="shared" ref="H197:H202" si="9">G197*B197</f>
        <v>0</v>
      </c>
    </row>
    <row r="198" spans="1:8" ht="14.1" customHeight="1" x14ac:dyDescent="0.25">
      <c r="A198" s="1">
        <f>A197+1</f>
        <v>83</v>
      </c>
      <c r="B198" s="75"/>
      <c r="C198" s="2" t="s">
        <v>276</v>
      </c>
      <c r="D198" s="3" t="s">
        <v>269</v>
      </c>
      <c r="E198" s="2" t="s">
        <v>111</v>
      </c>
      <c r="F198" s="14" t="s">
        <v>112</v>
      </c>
      <c r="G198" s="4">
        <v>12</v>
      </c>
      <c r="H198" s="4">
        <f t="shared" si="9"/>
        <v>0</v>
      </c>
    </row>
    <row r="199" spans="1:8" ht="14.1" customHeight="1" x14ac:dyDescent="0.25">
      <c r="A199" s="1">
        <f>A198+1</f>
        <v>84</v>
      </c>
      <c r="B199" s="75"/>
      <c r="C199" s="2" t="s">
        <v>276</v>
      </c>
      <c r="D199" s="3" t="s">
        <v>271</v>
      </c>
      <c r="E199" s="2" t="s">
        <v>111</v>
      </c>
      <c r="F199" s="14" t="s">
        <v>112</v>
      </c>
      <c r="G199" s="4">
        <v>12</v>
      </c>
      <c r="H199" s="4">
        <f t="shared" si="9"/>
        <v>0</v>
      </c>
    </row>
    <row r="200" spans="1:8" ht="14.1" customHeight="1" x14ac:dyDescent="0.25">
      <c r="A200" s="1">
        <v>85</v>
      </c>
      <c r="B200" s="75"/>
      <c r="C200" s="2" t="s">
        <v>276</v>
      </c>
      <c r="D200" s="3" t="s">
        <v>272</v>
      </c>
      <c r="E200" s="2" t="s">
        <v>78</v>
      </c>
      <c r="F200" s="2" t="s">
        <v>63</v>
      </c>
      <c r="G200" s="4">
        <v>10</v>
      </c>
      <c r="H200" s="4">
        <f t="shared" si="9"/>
        <v>0</v>
      </c>
    </row>
    <row r="201" spans="1:8" ht="14.1" customHeight="1" x14ac:dyDescent="0.25">
      <c r="A201" s="1">
        <f>A200+1</f>
        <v>86</v>
      </c>
      <c r="B201" s="75"/>
      <c r="C201" s="2" t="s">
        <v>276</v>
      </c>
      <c r="D201" s="3" t="s">
        <v>273</v>
      </c>
      <c r="E201" s="2" t="s">
        <v>78</v>
      </c>
      <c r="F201" s="2" t="s">
        <v>63</v>
      </c>
      <c r="G201" s="4">
        <v>10</v>
      </c>
      <c r="H201" s="4">
        <f t="shared" si="9"/>
        <v>0</v>
      </c>
    </row>
    <row r="202" spans="1:8" ht="15" customHeight="1" x14ac:dyDescent="0.25">
      <c r="A202" s="1">
        <f>A201+1</f>
        <v>87</v>
      </c>
      <c r="B202" s="75"/>
      <c r="C202" s="2" t="s">
        <v>276</v>
      </c>
      <c r="D202" s="3" t="s">
        <v>274</v>
      </c>
      <c r="E202" s="2" t="s">
        <v>78</v>
      </c>
      <c r="F202" s="2" t="s">
        <v>63</v>
      </c>
      <c r="G202" s="4">
        <v>10</v>
      </c>
      <c r="H202" s="4">
        <f t="shared" si="9"/>
        <v>0</v>
      </c>
    </row>
    <row r="203" spans="1:8" ht="15" customHeight="1" x14ac:dyDescent="0.25">
      <c r="A203" s="1">
        <f>A202+1</f>
        <v>88</v>
      </c>
      <c r="B203" s="75"/>
      <c r="C203" s="2" t="s">
        <v>276</v>
      </c>
      <c r="D203" s="3" t="s">
        <v>275</v>
      </c>
      <c r="E203" s="2" t="s">
        <v>78</v>
      </c>
      <c r="F203" s="2" t="s">
        <v>63</v>
      </c>
      <c r="G203" s="4">
        <v>10</v>
      </c>
      <c r="H203" s="4">
        <f>G203*B203</f>
        <v>0</v>
      </c>
    </row>
    <row r="204" spans="1:8" ht="15" customHeight="1" x14ac:dyDescent="0.25">
      <c r="A204" s="1">
        <f>A203+1</f>
        <v>89</v>
      </c>
      <c r="B204" s="75"/>
      <c r="C204" s="2" t="s">
        <v>10</v>
      </c>
      <c r="D204" s="3" t="s">
        <v>142</v>
      </c>
      <c r="E204" s="2" t="s">
        <v>231</v>
      </c>
      <c r="F204" s="2" t="s">
        <v>11</v>
      </c>
      <c r="G204" s="4">
        <v>5.8</v>
      </c>
      <c r="H204" s="4">
        <f>G204*B204</f>
        <v>0</v>
      </c>
    </row>
    <row r="205" spans="1:8" x14ac:dyDescent="0.25">
      <c r="B205" s="47">
        <f>SUM(B197:B204)</f>
        <v>0</v>
      </c>
      <c r="C205" s="48"/>
      <c r="E205" s="48"/>
      <c r="F205" s="48"/>
      <c r="G205" s="49"/>
      <c r="H205" s="49">
        <f>SUM(Tabelle6[[#All],[ 2]])</f>
        <v>0</v>
      </c>
    </row>
    <row r="206" spans="1:8" ht="18" customHeight="1" x14ac:dyDescent="0.25">
      <c r="A206" s="56" t="s">
        <v>26</v>
      </c>
      <c r="B206" s="56"/>
      <c r="C206" s="56"/>
      <c r="D206" s="56"/>
      <c r="E206" s="56"/>
      <c r="F206" s="56"/>
      <c r="G206" s="56"/>
      <c r="H206" s="56"/>
    </row>
    <row r="207" spans="1:8" ht="15" customHeight="1" x14ac:dyDescent="0.25"/>
    <row r="208" spans="1:8" ht="15" customHeight="1" x14ac:dyDescent="0.25">
      <c r="A208" s="40" t="s">
        <v>1</v>
      </c>
      <c r="B208" s="12" t="s">
        <v>7</v>
      </c>
      <c r="C208" s="50" t="s">
        <v>2</v>
      </c>
      <c r="D208" s="13" t="s">
        <v>3</v>
      </c>
      <c r="E208" s="50" t="s">
        <v>4</v>
      </c>
      <c r="F208" s="50" t="s">
        <v>5</v>
      </c>
      <c r="G208" s="51" t="s">
        <v>6</v>
      </c>
      <c r="H208" s="51" t="s">
        <v>8</v>
      </c>
    </row>
    <row r="209" spans="1:8" ht="15" hidden="1" customHeight="1" x14ac:dyDescent="0.25">
      <c r="A209" s="52"/>
      <c r="B209" s="2"/>
      <c r="C209" s="52"/>
      <c r="E209" s="52"/>
      <c r="F209" s="52"/>
      <c r="G209" s="52"/>
      <c r="H209" s="52"/>
    </row>
    <row r="210" spans="1:8" ht="15" customHeight="1" x14ac:dyDescent="0.25">
      <c r="A210" s="1">
        <v>90</v>
      </c>
      <c r="B210" s="75"/>
      <c r="C210" s="2" t="s">
        <v>62</v>
      </c>
      <c r="D210" s="3" t="s">
        <v>105</v>
      </c>
      <c r="E210" s="2" t="s">
        <v>107</v>
      </c>
      <c r="F210" s="2" t="s">
        <v>63</v>
      </c>
      <c r="G210" s="4">
        <v>12.5</v>
      </c>
      <c r="H210" s="4">
        <f>Tabelle7[[#This Row],[ 7]]*Tabelle7[[#This Row],[ 2]]</f>
        <v>0</v>
      </c>
    </row>
    <row r="211" spans="1:8" ht="15" customHeight="1" x14ac:dyDescent="0.25">
      <c r="A211" s="1">
        <f t="shared" ref="A211:A213" si="10">A210+1</f>
        <v>91</v>
      </c>
      <c r="B211" s="75"/>
      <c r="C211" s="2" t="s">
        <v>62</v>
      </c>
      <c r="D211" s="3" t="s">
        <v>106</v>
      </c>
      <c r="E211" s="2" t="s">
        <v>108</v>
      </c>
      <c r="F211" s="2" t="s">
        <v>63</v>
      </c>
      <c r="G211" s="4">
        <v>2</v>
      </c>
      <c r="H211" s="4">
        <f>Tabelle7[[#This Row],[ 7]]*Tabelle7[[#This Row],[ 2]]</f>
        <v>0</v>
      </c>
    </row>
    <row r="212" spans="1:8" ht="15" customHeight="1" x14ac:dyDescent="0.25">
      <c r="A212" s="1">
        <f>A211+1</f>
        <v>92</v>
      </c>
      <c r="B212" s="75"/>
      <c r="C212" s="2" t="s">
        <v>10</v>
      </c>
      <c r="D212" s="3" t="s">
        <v>267</v>
      </c>
      <c r="E212" s="2" t="s">
        <v>110</v>
      </c>
      <c r="F212" s="2" t="s">
        <v>63</v>
      </c>
      <c r="G212" s="4">
        <v>7.5</v>
      </c>
      <c r="H212" s="4">
        <f>Tabelle7[[#This Row],[ 7]]*Tabelle7[[#This Row],[ 2]]</f>
        <v>0</v>
      </c>
    </row>
    <row r="213" spans="1:8" ht="15" customHeight="1" x14ac:dyDescent="0.25">
      <c r="A213" s="1">
        <f t="shared" si="10"/>
        <v>93</v>
      </c>
      <c r="B213" s="75"/>
      <c r="C213" s="2" t="s">
        <v>10</v>
      </c>
      <c r="D213" s="3" t="s">
        <v>268</v>
      </c>
      <c r="E213" s="2" t="s">
        <v>160</v>
      </c>
      <c r="F213" s="2" t="s">
        <v>63</v>
      </c>
      <c r="G213" s="4">
        <v>9</v>
      </c>
      <c r="H213" s="4">
        <f>Tabelle7[[#This Row],[ 7]]*Tabelle7[[#This Row],[ 2]]</f>
        <v>0</v>
      </c>
    </row>
    <row r="214" spans="1:8" ht="15" customHeight="1" x14ac:dyDescent="0.25">
      <c r="A214" s="1"/>
      <c r="C214" s="2"/>
      <c r="E214" s="2"/>
      <c r="F214" s="2"/>
      <c r="G214" s="4"/>
      <c r="H214" s="59">
        <f>SUM(Tabelle7[[ 8]])</f>
        <v>0</v>
      </c>
    </row>
    <row r="215" spans="1:8" ht="15" customHeight="1" x14ac:dyDescent="0.25">
      <c r="A215" s="56" t="s">
        <v>27</v>
      </c>
      <c r="B215" s="56"/>
      <c r="C215" s="56"/>
      <c r="D215" s="56"/>
      <c r="E215" s="56"/>
      <c r="F215" s="56"/>
      <c r="G215" s="56"/>
      <c r="H215" s="56"/>
    </row>
    <row r="216" spans="1:8" ht="15" customHeight="1" x14ac:dyDescent="0.25"/>
    <row r="217" spans="1:8" ht="15" customHeight="1" x14ac:dyDescent="0.25">
      <c r="A217" s="40" t="s">
        <v>1</v>
      </c>
      <c r="B217" s="12" t="s">
        <v>7</v>
      </c>
      <c r="C217" s="50" t="s">
        <v>2</v>
      </c>
      <c r="D217" s="13" t="s">
        <v>3</v>
      </c>
      <c r="E217" s="50" t="s">
        <v>4</v>
      </c>
      <c r="F217" s="50" t="s">
        <v>5</v>
      </c>
      <c r="G217" s="51" t="s">
        <v>6</v>
      </c>
      <c r="H217" s="51" t="s">
        <v>8</v>
      </c>
    </row>
    <row r="218" spans="1:8" x14ac:dyDescent="0.25">
      <c r="A218" s="1">
        <v>94</v>
      </c>
      <c r="B218" s="75"/>
      <c r="C218" s="2" t="s">
        <v>10</v>
      </c>
      <c r="D218" s="3" t="s">
        <v>259</v>
      </c>
      <c r="E218" s="2" t="s">
        <v>98</v>
      </c>
      <c r="F218" s="2" t="s">
        <v>11</v>
      </c>
      <c r="G218" s="57">
        <v>9.5</v>
      </c>
      <c r="H218" s="4">
        <f t="shared" ref="H218:H222" si="11">G218*B218</f>
        <v>0</v>
      </c>
    </row>
    <row r="219" spans="1:8" x14ac:dyDescent="0.25">
      <c r="A219" s="1">
        <f t="shared" ref="A219:A233" si="12">A218+1</f>
        <v>95</v>
      </c>
      <c r="B219" s="75"/>
      <c r="C219" s="2" t="s">
        <v>10</v>
      </c>
      <c r="D219" s="3" t="s">
        <v>258</v>
      </c>
      <c r="E219" s="2" t="s">
        <v>263</v>
      </c>
      <c r="F219" s="2" t="s">
        <v>11</v>
      </c>
      <c r="G219" s="57">
        <v>9.5</v>
      </c>
      <c r="H219" s="4">
        <f t="shared" si="11"/>
        <v>0</v>
      </c>
    </row>
    <row r="220" spans="1:8" x14ac:dyDescent="0.25">
      <c r="A220" s="1">
        <f t="shared" si="12"/>
        <v>96</v>
      </c>
      <c r="B220" s="75"/>
      <c r="C220" s="2" t="s">
        <v>10</v>
      </c>
      <c r="D220" s="3" t="s">
        <v>257</v>
      </c>
      <c r="E220" s="2" t="s">
        <v>263</v>
      </c>
      <c r="F220" s="2" t="s">
        <v>11</v>
      </c>
      <c r="G220" s="57">
        <v>9.5</v>
      </c>
      <c r="H220" s="4">
        <f t="shared" si="11"/>
        <v>0</v>
      </c>
    </row>
    <row r="221" spans="1:8" x14ac:dyDescent="0.25">
      <c r="A221" s="1">
        <f t="shared" si="12"/>
        <v>97</v>
      </c>
      <c r="B221" s="75"/>
      <c r="C221" s="2" t="s">
        <v>10</v>
      </c>
      <c r="D221" s="15" t="s">
        <v>262</v>
      </c>
      <c r="E221" s="2" t="s">
        <v>264</v>
      </c>
      <c r="F221" s="2" t="s">
        <v>11</v>
      </c>
      <c r="G221" s="16">
        <v>9.5</v>
      </c>
      <c r="H221" s="4">
        <f t="shared" si="11"/>
        <v>0</v>
      </c>
    </row>
    <row r="222" spans="1:8" x14ac:dyDescent="0.25">
      <c r="A222" s="1">
        <f t="shared" si="12"/>
        <v>98</v>
      </c>
      <c r="B222" s="75"/>
      <c r="C222" s="2" t="s">
        <v>10</v>
      </c>
      <c r="D222" s="3" t="s">
        <v>256</v>
      </c>
      <c r="E222" s="2" t="s">
        <v>96</v>
      </c>
      <c r="F222" s="2" t="s">
        <v>11</v>
      </c>
      <c r="G222" s="57">
        <v>9.5</v>
      </c>
      <c r="H222" s="4">
        <f t="shared" si="11"/>
        <v>0</v>
      </c>
    </row>
    <row r="223" spans="1:8" x14ac:dyDescent="0.25">
      <c r="A223" s="1">
        <f t="shared" si="12"/>
        <v>99</v>
      </c>
      <c r="B223" s="75"/>
      <c r="C223" s="2" t="s">
        <v>10</v>
      </c>
      <c r="D223" s="17" t="s">
        <v>255</v>
      </c>
      <c r="E223" s="2" t="s">
        <v>265</v>
      </c>
      <c r="F223" s="2" t="s">
        <v>11</v>
      </c>
      <c r="G223" s="4">
        <v>9.5</v>
      </c>
      <c r="H223" s="4">
        <f t="shared" ref="H223:H233" si="13">G223*B223</f>
        <v>0</v>
      </c>
    </row>
    <row r="224" spans="1:8" x14ac:dyDescent="0.25">
      <c r="A224" s="1">
        <f t="shared" si="12"/>
        <v>100</v>
      </c>
      <c r="B224" s="75"/>
      <c r="C224" s="2" t="s">
        <v>10</v>
      </c>
      <c r="D224" s="17" t="s">
        <v>260</v>
      </c>
      <c r="E224" s="2" t="s">
        <v>109</v>
      </c>
      <c r="F224" s="2" t="s">
        <v>11</v>
      </c>
      <c r="G224" s="4">
        <v>9.5</v>
      </c>
      <c r="H224" s="4">
        <f t="shared" si="13"/>
        <v>0</v>
      </c>
    </row>
    <row r="225" spans="1:8" x14ac:dyDescent="0.25">
      <c r="A225" s="1">
        <f t="shared" si="12"/>
        <v>101</v>
      </c>
      <c r="B225" s="75"/>
      <c r="C225" s="2" t="s">
        <v>10</v>
      </c>
      <c r="D225" s="17" t="s">
        <v>261</v>
      </c>
      <c r="E225" s="2" t="s">
        <v>266</v>
      </c>
      <c r="F225" s="2" t="s">
        <v>11</v>
      </c>
      <c r="G225" s="4">
        <v>9.5</v>
      </c>
      <c r="H225" s="4">
        <f t="shared" si="13"/>
        <v>0</v>
      </c>
    </row>
    <row r="226" spans="1:8" x14ac:dyDescent="0.25">
      <c r="A226" s="1">
        <f t="shared" si="12"/>
        <v>102</v>
      </c>
      <c r="B226" s="75"/>
      <c r="C226" s="2" t="s">
        <v>10</v>
      </c>
      <c r="D226" s="17" t="s">
        <v>153</v>
      </c>
      <c r="E226" s="2" t="s">
        <v>164</v>
      </c>
      <c r="F226" s="2" t="s">
        <v>11</v>
      </c>
      <c r="G226" s="4">
        <v>5.5</v>
      </c>
      <c r="H226" s="4">
        <f t="shared" si="13"/>
        <v>0</v>
      </c>
    </row>
    <row r="227" spans="1:8" x14ac:dyDescent="0.25">
      <c r="A227" s="1">
        <f t="shared" si="12"/>
        <v>103</v>
      </c>
      <c r="B227" s="75"/>
      <c r="C227" s="2" t="s">
        <v>10</v>
      </c>
      <c r="D227" s="17" t="s">
        <v>154</v>
      </c>
      <c r="E227" s="2" t="s">
        <v>164</v>
      </c>
      <c r="F227" s="2" t="s">
        <v>11</v>
      </c>
      <c r="G227" s="4">
        <v>5.5</v>
      </c>
      <c r="H227" s="4">
        <f t="shared" si="13"/>
        <v>0</v>
      </c>
    </row>
    <row r="228" spans="1:8" x14ac:dyDescent="0.25">
      <c r="A228" s="1">
        <f t="shared" si="12"/>
        <v>104</v>
      </c>
      <c r="B228" s="75"/>
      <c r="C228" s="2" t="s">
        <v>10</v>
      </c>
      <c r="D228" s="17" t="s">
        <v>155</v>
      </c>
      <c r="E228" s="2" t="s">
        <v>95</v>
      </c>
      <c r="F228" s="2" t="s">
        <v>11</v>
      </c>
      <c r="G228" s="4">
        <v>5.5</v>
      </c>
      <c r="H228" s="4">
        <f t="shared" si="13"/>
        <v>0</v>
      </c>
    </row>
    <row r="229" spans="1:8" x14ac:dyDescent="0.25">
      <c r="A229" s="1">
        <f t="shared" si="12"/>
        <v>105</v>
      </c>
      <c r="B229" s="75"/>
      <c r="C229" s="2" t="s">
        <v>10</v>
      </c>
      <c r="D229" s="17" t="s">
        <v>157</v>
      </c>
      <c r="E229" s="2" t="s">
        <v>162</v>
      </c>
      <c r="F229" s="2" t="s">
        <v>11</v>
      </c>
      <c r="G229" s="4">
        <v>5.5</v>
      </c>
      <c r="H229" s="4">
        <f t="shared" si="13"/>
        <v>0</v>
      </c>
    </row>
    <row r="230" spans="1:8" x14ac:dyDescent="0.25">
      <c r="A230" s="1">
        <f t="shared" si="12"/>
        <v>106</v>
      </c>
      <c r="B230" s="75"/>
      <c r="C230" s="2" t="s">
        <v>10</v>
      </c>
      <c r="D230" s="17" t="s">
        <v>156</v>
      </c>
      <c r="E230" s="2" t="s">
        <v>163</v>
      </c>
      <c r="F230" s="2" t="s">
        <v>11</v>
      </c>
      <c r="G230" s="4">
        <v>5.5</v>
      </c>
      <c r="H230" s="4">
        <f t="shared" si="13"/>
        <v>0</v>
      </c>
    </row>
    <row r="231" spans="1:8" x14ac:dyDescent="0.25">
      <c r="A231" s="1">
        <f t="shared" si="12"/>
        <v>107</v>
      </c>
      <c r="B231" s="75"/>
      <c r="C231" s="2" t="s">
        <v>10</v>
      </c>
      <c r="D231" s="17" t="s">
        <v>158</v>
      </c>
      <c r="E231" s="2" t="s">
        <v>161</v>
      </c>
      <c r="F231" s="2" t="s">
        <v>11</v>
      </c>
      <c r="G231" s="4">
        <v>5.5</v>
      </c>
      <c r="H231" s="4">
        <f t="shared" si="13"/>
        <v>0</v>
      </c>
    </row>
    <row r="232" spans="1:8" x14ac:dyDescent="0.25">
      <c r="A232" s="1">
        <f t="shared" si="12"/>
        <v>108</v>
      </c>
      <c r="B232" s="75"/>
      <c r="C232" s="2" t="s">
        <v>10</v>
      </c>
      <c r="D232" s="17" t="s">
        <v>282</v>
      </c>
      <c r="E232" s="2" t="s">
        <v>161</v>
      </c>
      <c r="F232" s="2" t="s">
        <v>281</v>
      </c>
      <c r="G232" s="4">
        <v>6.5</v>
      </c>
      <c r="H232" s="4">
        <f t="shared" ref="H232" si="14">G232*B232</f>
        <v>0</v>
      </c>
    </row>
    <row r="233" spans="1:8" x14ac:dyDescent="0.25">
      <c r="A233" s="1">
        <f t="shared" si="12"/>
        <v>109</v>
      </c>
      <c r="B233" s="75"/>
      <c r="C233" s="2" t="s">
        <v>10</v>
      </c>
      <c r="D233" s="17" t="s">
        <v>159</v>
      </c>
      <c r="E233" s="2" t="s">
        <v>160</v>
      </c>
      <c r="F233" s="2" t="s">
        <v>11</v>
      </c>
      <c r="G233" s="4">
        <v>5.5</v>
      </c>
      <c r="H233" s="4">
        <f t="shared" si="13"/>
        <v>0</v>
      </c>
    </row>
    <row r="234" spans="1:8" x14ac:dyDescent="0.25">
      <c r="A234" s="1"/>
      <c r="C234" s="2"/>
      <c r="D234" s="17"/>
      <c r="E234" s="2"/>
      <c r="F234" s="2"/>
      <c r="G234" s="4"/>
      <c r="H234" s="4">
        <f>SUM(Tabelle8[[#All],[ 2]])</f>
        <v>0</v>
      </c>
    </row>
    <row r="235" spans="1:8" x14ac:dyDescent="0.25">
      <c r="A235" s="1"/>
      <c r="C235" s="2"/>
      <c r="D235" s="17"/>
      <c r="E235" s="2"/>
      <c r="F235" s="2"/>
      <c r="G235" s="4"/>
      <c r="H235" s="4"/>
    </row>
    <row r="236" spans="1:8" ht="15.75" x14ac:dyDescent="0.25">
      <c r="A236" s="56" t="s">
        <v>207</v>
      </c>
      <c r="B236" s="56"/>
      <c r="C236" s="56"/>
      <c r="D236" s="56"/>
      <c r="E236" s="56"/>
      <c r="F236" s="56"/>
      <c r="G236" s="56"/>
      <c r="H236" s="56"/>
    </row>
    <row r="237" spans="1:8" x14ac:dyDescent="0.25">
      <c r="A237" s="60" t="s">
        <v>205</v>
      </c>
      <c r="B237" s="60"/>
      <c r="C237" s="60"/>
      <c r="D237" s="60"/>
      <c r="E237" s="60"/>
      <c r="F237" s="60"/>
      <c r="G237" s="60"/>
      <c r="H237" s="60"/>
    </row>
    <row r="238" spans="1:8" x14ac:dyDescent="0.25">
      <c r="A238" s="40" t="s">
        <v>1</v>
      </c>
      <c r="B238" s="12" t="s">
        <v>7</v>
      </c>
      <c r="C238" s="50" t="s">
        <v>2</v>
      </c>
      <c r="D238" s="13" t="s">
        <v>3</v>
      </c>
      <c r="E238" s="50" t="s">
        <v>5</v>
      </c>
      <c r="F238" s="50"/>
      <c r="G238" s="51" t="s">
        <v>206</v>
      </c>
      <c r="H238" s="51"/>
    </row>
    <row r="239" spans="1:8" x14ac:dyDescent="0.25">
      <c r="A239" s="1" t="s">
        <v>208</v>
      </c>
      <c r="B239" s="75"/>
      <c r="C239" s="81"/>
      <c r="D239" s="82"/>
      <c r="E239" s="81"/>
      <c r="F239" s="81"/>
      <c r="G239" s="83"/>
      <c r="H239" s="84"/>
    </row>
    <row r="240" spans="1:8" x14ac:dyDescent="0.25">
      <c r="A240" s="1" t="s">
        <v>209</v>
      </c>
      <c r="B240" s="75"/>
      <c r="C240" s="81"/>
      <c r="D240" s="82"/>
      <c r="E240" s="81"/>
      <c r="F240" s="81"/>
      <c r="G240" s="83"/>
      <c r="H240" s="84"/>
    </row>
    <row r="241" spans="1:8" x14ac:dyDescent="0.25">
      <c r="A241" s="1" t="s">
        <v>210</v>
      </c>
      <c r="B241" s="75"/>
      <c r="C241" s="81"/>
      <c r="D241" s="82"/>
      <c r="E241" s="81"/>
      <c r="F241" s="81"/>
      <c r="G241" s="83"/>
      <c r="H241" s="84"/>
    </row>
    <row r="242" spans="1:8" x14ac:dyDescent="0.25">
      <c r="A242" s="1" t="s">
        <v>211</v>
      </c>
      <c r="B242" s="75"/>
      <c r="C242" s="81"/>
      <c r="D242" s="82"/>
      <c r="E242" s="81"/>
      <c r="F242" s="81"/>
      <c r="G242" s="83"/>
      <c r="H242" s="84"/>
    </row>
    <row r="243" spans="1:8" x14ac:dyDescent="0.25">
      <c r="A243" s="1" t="s">
        <v>212</v>
      </c>
      <c r="B243" s="75"/>
      <c r="C243" s="81"/>
      <c r="D243" s="82"/>
      <c r="E243" s="81"/>
      <c r="F243" s="81"/>
      <c r="G243" s="83"/>
      <c r="H243" s="84"/>
    </row>
    <row r="244" spans="1:8" x14ac:dyDescent="0.25">
      <c r="A244" s="1" t="s">
        <v>213</v>
      </c>
      <c r="B244" s="75"/>
      <c r="C244" s="81"/>
      <c r="D244" s="82"/>
      <c r="E244" s="81"/>
      <c r="F244" s="81"/>
      <c r="G244" s="83"/>
      <c r="H244" s="84"/>
    </row>
    <row r="245" spans="1:8" x14ac:dyDescent="0.25">
      <c r="A245" s="1" t="s">
        <v>214</v>
      </c>
      <c r="B245" s="75"/>
      <c r="C245" s="81"/>
      <c r="D245" s="82"/>
      <c r="E245" s="81"/>
      <c r="F245" s="81"/>
      <c r="G245" s="83"/>
      <c r="H245" s="84"/>
    </row>
    <row r="246" spans="1:8" x14ac:dyDescent="0.25">
      <c r="A246" s="1" t="s">
        <v>215</v>
      </c>
      <c r="B246" s="75"/>
      <c r="C246" s="81"/>
      <c r="D246" s="82"/>
      <c r="E246" s="81"/>
      <c r="F246" s="81"/>
      <c r="G246" s="83"/>
      <c r="H246" s="84"/>
    </row>
    <row r="247" spans="1:8" x14ac:dyDescent="0.25">
      <c r="A247" s="1" t="s">
        <v>216</v>
      </c>
      <c r="B247" s="75"/>
      <c r="C247" s="81"/>
      <c r="D247" s="82"/>
      <c r="E247" s="81"/>
      <c r="F247" s="81"/>
      <c r="G247" s="83"/>
      <c r="H247" s="84"/>
    </row>
    <row r="248" spans="1:8" x14ac:dyDescent="0.25">
      <c r="A248" s="1" t="s">
        <v>217</v>
      </c>
      <c r="B248" s="75"/>
      <c r="C248" s="81"/>
      <c r="D248" s="82"/>
      <c r="E248" s="81"/>
      <c r="F248" s="81"/>
      <c r="G248" s="83"/>
      <c r="H248" s="84"/>
    </row>
    <row r="249" spans="1:8" x14ac:dyDescent="0.25">
      <c r="A249" s="1" t="s">
        <v>218</v>
      </c>
      <c r="B249" s="75"/>
      <c r="C249" s="81"/>
      <c r="D249" s="82"/>
      <c r="E249" s="81"/>
      <c r="F249" s="81"/>
      <c r="G249" s="83"/>
      <c r="H249" s="84"/>
    </row>
    <row r="250" spans="1:8" x14ac:dyDescent="0.25">
      <c r="A250" s="1" t="s">
        <v>219</v>
      </c>
      <c r="B250" s="75"/>
      <c r="C250" s="81"/>
      <c r="D250" s="82"/>
      <c r="E250" s="81"/>
      <c r="F250" s="81"/>
      <c r="G250" s="83"/>
      <c r="H250" s="84"/>
    </row>
    <row r="251" spans="1:8" x14ac:dyDescent="0.25">
      <c r="A251" s="1" t="s">
        <v>220</v>
      </c>
      <c r="B251" s="75"/>
      <c r="C251" s="81"/>
      <c r="D251" s="82"/>
      <c r="E251" s="81"/>
      <c r="F251" s="81"/>
      <c r="G251" s="83"/>
      <c r="H251" s="84"/>
    </row>
    <row r="252" spans="1:8" x14ac:dyDescent="0.25">
      <c r="A252" s="1" t="s">
        <v>221</v>
      </c>
      <c r="B252" s="75"/>
      <c r="C252" s="81"/>
      <c r="D252" s="82"/>
      <c r="E252" s="81"/>
      <c r="F252" s="81"/>
      <c r="G252" s="83"/>
      <c r="H252" s="84"/>
    </row>
    <row r="253" spans="1:8" x14ac:dyDescent="0.25">
      <c r="A253" s="1" t="s">
        <v>222</v>
      </c>
      <c r="B253" s="75"/>
      <c r="C253" s="81"/>
      <c r="D253" s="82"/>
      <c r="E253" s="81"/>
      <c r="F253" s="81"/>
      <c r="G253" s="83"/>
      <c r="H253" s="84"/>
    </row>
    <row r="254" spans="1:8" x14ac:dyDescent="0.25">
      <c r="A254" s="1" t="s">
        <v>223</v>
      </c>
      <c r="B254" s="75"/>
      <c r="C254" s="81"/>
      <c r="D254" s="82"/>
      <c r="E254" s="81"/>
      <c r="F254" s="81"/>
      <c r="G254" s="83"/>
      <c r="H254" s="84"/>
    </row>
    <row r="255" spans="1:8" x14ac:dyDescent="0.25">
      <c r="A255" s="1"/>
      <c r="B255" s="47">
        <f>SUM(B239,B252,B253,B254)</f>
        <v>0</v>
      </c>
      <c r="C255" s="2"/>
      <c r="E255" s="2"/>
      <c r="F255" s="2"/>
      <c r="G255" s="4"/>
      <c r="H255" s="52"/>
    </row>
    <row r="256" spans="1:8" ht="15.75" x14ac:dyDescent="0.25">
      <c r="A256" s="56" t="s">
        <v>34</v>
      </c>
      <c r="B256" s="56"/>
      <c r="C256" s="56"/>
      <c r="D256" s="56"/>
      <c r="E256" s="56"/>
      <c r="F256" s="56"/>
      <c r="G256" s="56"/>
      <c r="H256" s="56"/>
    </row>
    <row r="257" spans="1:8" x14ac:dyDescent="0.25">
      <c r="B257" s="61">
        <f>SUM(B233,B218:B231)</f>
        <v>0</v>
      </c>
      <c r="C257" s="62" t="e">
        <f>Tabelle8[[#Totals],[ 2]]</f>
        <v>#REF!</v>
      </c>
      <c r="D257" s="63"/>
      <c r="E257" s="64"/>
    </row>
    <row r="258" spans="1:8" x14ac:dyDescent="0.25">
      <c r="B258" s="65">
        <f>SUM(B210:B213)</f>
        <v>0</v>
      </c>
      <c r="C258" s="49">
        <f>Tabelle7[[#Totals],[ 8]]</f>
        <v>0</v>
      </c>
      <c r="D258" s="66"/>
    </row>
    <row r="259" spans="1:8" x14ac:dyDescent="0.25">
      <c r="B259" s="65">
        <f>B205</f>
        <v>0</v>
      </c>
      <c r="C259" s="49">
        <f>H205</f>
        <v>0</v>
      </c>
      <c r="D259" s="67" t="s">
        <v>35</v>
      </c>
      <c r="E259" s="68">
        <f>H234+Tabelle7[[#Totals],[ 8]]+H205+Tabelle5[[#Totals],[ 8]]+H174+Tabelle3[[#Totals],[ 8]]+H150+H45</f>
        <v>0</v>
      </c>
      <c r="F259" s="68"/>
      <c r="G259" s="25" t="s">
        <v>165</v>
      </c>
    </row>
    <row r="260" spans="1:8" x14ac:dyDescent="0.25">
      <c r="B260" s="65">
        <f>Tabelle5[[#Totals],[ 2]]</f>
        <v>0</v>
      </c>
      <c r="C260" s="49">
        <f>Tabelle5[[#Totals],[ 8]]</f>
        <v>0</v>
      </c>
    </row>
    <row r="261" spans="1:8" x14ac:dyDescent="0.25">
      <c r="B261" s="65">
        <f>B174</f>
        <v>0</v>
      </c>
      <c r="C261" s="49">
        <f>H174</f>
        <v>0</v>
      </c>
    </row>
    <row r="262" spans="1:8" x14ac:dyDescent="0.25">
      <c r="A262" s="19"/>
      <c r="B262" s="69">
        <f>Tabelle3[[#Totals],[ 2]]</f>
        <v>0</v>
      </c>
      <c r="C262" s="49">
        <f>Tabelle3[[#Totals],[ 8]]</f>
        <v>0</v>
      </c>
      <c r="G262" s="19"/>
      <c r="H262" s="19"/>
    </row>
    <row r="263" spans="1:8" x14ac:dyDescent="0.25">
      <c r="A263" s="19"/>
      <c r="B263" s="69">
        <f>B150</f>
        <v>0</v>
      </c>
      <c r="C263" s="49">
        <f>H150</f>
        <v>0</v>
      </c>
      <c r="G263" s="19"/>
      <c r="H263" s="19"/>
    </row>
    <row r="264" spans="1:8" ht="15" customHeight="1" x14ac:dyDescent="0.25">
      <c r="A264" s="19"/>
      <c r="B264" s="69">
        <f>B45</f>
        <v>0</v>
      </c>
      <c r="C264" s="49">
        <f>H45</f>
        <v>0</v>
      </c>
      <c r="G264" s="19"/>
      <c r="H264" s="19"/>
    </row>
    <row r="265" spans="1:8" x14ac:dyDescent="0.25">
      <c r="A265" s="19"/>
      <c r="B265" s="69">
        <f>SUM(B257:B264)</f>
        <v>0</v>
      </c>
      <c r="C265" s="49" t="e">
        <f>SUM(C257:C264)</f>
        <v>#REF!</v>
      </c>
      <c r="G265" s="19"/>
      <c r="H265" s="19"/>
    </row>
    <row r="266" spans="1:8" x14ac:dyDescent="0.25">
      <c r="A266" s="70"/>
      <c r="B266" s="71"/>
      <c r="C266" s="70"/>
      <c r="D266" s="72"/>
      <c r="E266" s="70"/>
      <c r="F266" s="70"/>
      <c r="G266" s="70"/>
      <c r="H266" s="70"/>
    </row>
    <row r="267" spans="1:8" x14ac:dyDescent="0.25">
      <c r="A267" s="73"/>
      <c r="B267" s="73"/>
      <c r="C267" s="73"/>
      <c r="D267" s="73"/>
      <c r="E267" s="73"/>
      <c r="F267" s="73"/>
      <c r="G267" s="73"/>
      <c r="H267" s="73"/>
    </row>
    <row r="268" spans="1:8" x14ac:dyDescent="0.25">
      <c r="A268" s="70"/>
      <c r="B268" s="71"/>
      <c r="C268" s="70"/>
      <c r="D268" s="72"/>
      <c r="E268" s="70"/>
      <c r="F268" s="70"/>
      <c r="G268" s="70"/>
      <c r="H268" s="70"/>
    </row>
    <row r="269" spans="1:8" x14ac:dyDescent="0.25">
      <c r="A269" s="46"/>
      <c r="B269" s="46"/>
      <c r="C269" s="46"/>
      <c r="E269" s="46"/>
      <c r="F269" s="46"/>
      <c r="G269" s="46"/>
      <c r="H269" s="46"/>
    </row>
    <row r="270" spans="1:8" x14ac:dyDescent="0.25">
      <c r="A270" s="46"/>
      <c r="B270" s="46"/>
      <c r="C270" s="46"/>
      <c r="E270" s="46"/>
      <c r="F270" s="46"/>
      <c r="G270" s="46"/>
      <c r="H270" s="46"/>
    </row>
    <row r="271" spans="1:8" x14ac:dyDescent="0.25">
      <c r="A271" s="46"/>
      <c r="B271" s="46"/>
      <c r="C271" s="46"/>
      <c r="E271" s="46"/>
      <c r="F271" s="46"/>
      <c r="G271" s="46"/>
      <c r="H271" s="46"/>
    </row>
    <row r="272" spans="1:8" x14ac:dyDescent="0.25">
      <c r="A272" s="46"/>
      <c r="B272" s="46"/>
      <c r="C272" s="46"/>
      <c r="E272" s="46"/>
      <c r="F272" s="46"/>
      <c r="G272" s="46"/>
      <c r="H272" s="46"/>
    </row>
    <row r="273" spans="1:8" x14ac:dyDescent="0.25">
      <c r="A273" s="46"/>
      <c r="B273" s="46"/>
      <c r="C273" s="46"/>
      <c r="E273" s="46"/>
      <c r="F273" s="46"/>
      <c r="G273" s="46"/>
      <c r="H273" s="46"/>
    </row>
    <row r="274" spans="1:8" x14ac:dyDescent="0.25">
      <c r="A274" s="46"/>
      <c r="B274" s="46"/>
      <c r="C274" s="46"/>
      <c r="E274" s="46"/>
      <c r="F274" s="46"/>
      <c r="G274" s="46"/>
      <c r="H274" s="46"/>
    </row>
    <row r="275" spans="1:8" x14ac:dyDescent="0.25">
      <c r="A275" s="46"/>
      <c r="B275" s="46"/>
      <c r="C275" s="46"/>
      <c r="E275" s="46"/>
      <c r="F275" s="46"/>
      <c r="G275" s="46"/>
      <c r="H275" s="46"/>
    </row>
    <row r="276" spans="1:8" x14ac:dyDescent="0.25">
      <c r="A276" s="46"/>
      <c r="B276" s="46"/>
      <c r="C276" s="46"/>
      <c r="E276" s="46"/>
      <c r="F276" s="46"/>
      <c r="G276" s="46"/>
      <c r="H276" s="46"/>
    </row>
    <row r="277" spans="1:8" x14ac:dyDescent="0.25">
      <c r="A277" s="74"/>
      <c r="B277" s="74"/>
      <c r="C277" s="74"/>
      <c r="D277" s="74"/>
      <c r="E277" s="74"/>
      <c r="F277" s="74"/>
      <c r="G277" s="74"/>
      <c r="H277" s="74"/>
    </row>
    <row r="278" spans="1:8" x14ac:dyDescent="0.25">
      <c r="A278" s="74"/>
      <c r="B278" s="74"/>
      <c r="C278" s="74"/>
      <c r="D278" s="74"/>
      <c r="E278" s="74"/>
      <c r="F278" s="74"/>
      <c r="G278" s="74"/>
      <c r="H278" s="74"/>
    </row>
    <row r="279" spans="1:8" x14ac:dyDescent="0.25">
      <c r="A279" s="74"/>
      <c r="B279" s="74"/>
      <c r="C279" s="74"/>
      <c r="D279" s="74"/>
      <c r="E279" s="74"/>
      <c r="F279" s="74"/>
      <c r="G279" s="74"/>
      <c r="H279" s="74"/>
    </row>
    <row r="280" spans="1:8" x14ac:dyDescent="0.25">
      <c r="A280" s="74"/>
      <c r="B280" s="74"/>
      <c r="C280" s="74"/>
      <c r="D280" s="74"/>
      <c r="E280" s="74"/>
      <c r="F280" s="74"/>
      <c r="G280" s="74"/>
      <c r="H280" s="74"/>
    </row>
    <row r="281" spans="1:8" x14ac:dyDescent="0.25">
      <c r="A281" s="74"/>
      <c r="B281" s="74"/>
      <c r="C281" s="74"/>
      <c r="D281" s="74"/>
      <c r="E281" s="74"/>
      <c r="F281" s="74"/>
      <c r="G281" s="74"/>
      <c r="H281" s="74"/>
    </row>
    <row r="282" spans="1:8" x14ac:dyDescent="0.25">
      <c r="A282" s="74"/>
      <c r="B282" s="74"/>
      <c r="C282" s="74"/>
      <c r="D282" s="74"/>
      <c r="E282" s="74"/>
      <c r="F282" s="74"/>
      <c r="G282" s="74"/>
      <c r="H282" s="74"/>
    </row>
    <row r="283" spans="1:8" x14ac:dyDescent="0.25">
      <c r="A283" s="74"/>
      <c r="B283" s="74"/>
      <c r="C283" s="74"/>
      <c r="D283" s="74"/>
      <c r="E283" s="74"/>
      <c r="F283" s="74"/>
      <c r="G283" s="74"/>
      <c r="H283" s="74"/>
    </row>
    <row r="284" spans="1:8" x14ac:dyDescent="0.25">
      <c r="A284" s="74"/>
      <c r="B284" s="74"/>
      <c r="C284" s="74"/>
      <c r="D284" s="74"/>
      <c r="E284" s="74"/>
      <c r="F284" s="74"/>
      <c r="G284" s="74"/>
      <c r="H284" s="74"/>
    </row>
  </sheetData>
  <sheetProtection algorithmName="SHA-512" hashValue="WZwO8LN5WO/Lu0xhUmM3pfI+tSazre09guIhHlPFj8otxWs+QsmBNHAH0MasVWL2xTTTVro0ZQYL5+0XhC9D7g==" saltValue="5Xl6xoRlhNUgTYBRkQXfWw==" spinCount="100000" sheet="1" formatCells="0" formatColumns="0" formatRows="0" insertColumns="0" insertRows="0" insertHyperlinks="0" deleteColumns="0" deleteRows="0" sort="0" autoFilter="0"/>
  <sortState xmlns:xlrd2="http://schemas.microsoft.com/office/spreadsheetml/2017/richdata2" ref="J43:J49">
    <sortCondition ref="J43"/>
  </sortState>
  <mergeCells count="26">
    <mergeCell ref="A237:H237"/>
    <mergeCell ref="A2:H2"/>
    <mergeCell ref="A4:C4"/>
    <mergeCell ref="E259:F259"/>
    <mergeCell ref="A256:H256"/>
    <mergeCell ref="A193:H193"/>
    <mergeCell ref="A206:H206"/>
    <mergeCell ref="A215:H215"/>
    <mergeCell ref="A236:H236"/>
    <mergeCell ref="A34:H34"/>
    <mergeCell ref="A46:H46"/>
    <mergeCell ref="A151:H151"/>
    <mergeCell ref="A164:H164"/>
    <mergeCell ref="A175:H175"/>
    <mergeCell ref="E4:F4"/>
    <mergeCell ref="B33:G33"/>
    <mergeCell ref="B8:C8"/>
    <mergeCell ref="B6:C6"/>
    <mergeCell ref="A27:C27"/>
    <mergeCell ref="B29:C29"/>
    <mergeCell ref="B31:C31"/>
    <mergeCell ref="A10:C10"/>
    <mergeCell ref="B18:G23"/>
    <mergeCell ref="B24:G25"/>
    <mergeCell ref="B14:C14"/>
    <mergeCell ref="B12:C12"/>
  </mergeCells>
  <phoneticPr fontId="1" type="noConversion"/>
  <hyperlinks>
    <hyperlink ref="A237:H237" r:id="rId1" display="Weitere Artikel auf Anfrage möglich! Besuchen Sie hierzu bitte den BlackBoxx Sylvester Shop.  " xr:uid="{F2499D1E-FB95-4A4B-BE66-372EE4B96473}"/>
    <hyperlink ref="G113" r:id="rId2" xr:uid="{5E0B130B-8BB5-436C-B6D9-FCF4E0B23F06}"/>
    <hyperlink ref="G119" r:id="rId3" xr:uid="{B9DA588A-0203-4008-86B0-CA84E454C975}"/>
    <hyperlink ref="G69" r:id="rId4" xr:uid="{D8D5B26C-C2B4-465C-AE16-E6BC5FA62F46}"/>
    <hyperlink ref="G97" r:id="rId5" xr:uid="{F51290AF-6161-4A15-905A-B2B52A907BF3}"/>
    <hyperlink ref="G105" r:id="rId6" xr:uid="{0E417968-4ECF-45A6-842E-C27B093A167A}"/>
    <hyperlink ref="G131" r:id="rId7" xr:uid="{B016F651-B080-42EF-BDC0-4FC5463756D7}"/>
    <hyperlink ref="G111" r:id="rId8" xr:uid="{E8FDB56F-D489-4465-B225-444A8F1648BC}"/>
    <hyperlink ref="G73" r:id="rId9" xr:uid="{1407D037-B8E2-44CB-B453-D09381C0E045}"/>
    <hyperlink ref="G123" r:id="rId10" xr:uid="{292B251A-2262-45DC-A05F-B37B3495CEFE}"/>
    <hyperlink ref="G109" r:id="rId11" xr:uid="{04B5F4DC-EA34-4B8A-B247-D40CC2405D85}"/>
    <hyperlink ref="G83" r:id="rId12" xr:uid="{6A0E571D-F501-4BE9-A57E-97C21588EB8E}"/>
    <hyperlink ref="G145" r:id="rId13" xr:uid="{81AE2BBC-2E90-4BF1-896B-9CA6D41D5BCD}"/>
    <hyperlink ref="G139" r:id="rId14" xr:uid="{8ADA1D44-AF92-4190-B5F9-01ABC2D1C464}"/>
    <hyperlink ref="G87" r:id="rId15" xr:uid="{194B7E90-2862-49D1-AA68-EA001846DA6A}"/>
    <hyperlink ref="G101" r:id="rId16" xr:uid="{93C45DF6-89EA-4A10-B4B6-43689E8D2261}"/>
    <hyperlink ref="G129" r:id="rId17" xr:uid="{7D4C11F5-5C63-4B6E-ACE5-28D55DAAC987}"/>
    <hyperlink ref="G51" r:id="rId18" xr:uid="{46288BDA-23E2-4205-9A89-DFE20A84C912}"/>
    <hyperlink ref="G79" r:id="rId19" xr:uid="{065F1A01-2135-415B-A5DB-DDE6517F651B}"/>
    <hyperlink ref="G75" r:id="rId20" xr:uid="{5C963834-B4A9-4207-B6C9-681A78428E18}"/>
    <hyperlink ref="G137" r:id="rId21" xr:uid="{5C926F78-1C7D-4878-9D74-6A6289BB1D46}"/>
    <hyperlink ref="G57" r:id="rId22" xr:uid="{B3BD71C5-3C59-42E9-8C17-C0EF232DC2D5}"/>
    <hyperlink ref="G107" r:id="rId23" xr:uid="{62E18C23-D52C-414A-875C-95DD9BBE8BFD}"/>
    <hyperlink ref="G67" r:id="rId24" xr:uid="{7C77CB85-7130-4C8F-9A07-0D14B559CDDF}"/>
    <hyperlink ref="G71" r:id="rId25" xr:uid="{028E919A-BE59-4849-A570-1C641C863F78}"/>
    <hyperlink ref="G89" r:id="rId26" xr:uid="{5D0158B8-5852-46FE-B57A-6BB2104FA272}"/>
    <hyperlink ref="G77" r:id="rId27" xr:uid="{E158DCC3-BEF5-48C0-B01E-C3A9C03AEA50}"/>
    <hyperlink ref="G99" r:id="rId28" xr:uid="{A7B53665-0BE7-4BA4-A437-84DAD71F8772}"/>
    <hyperlink ref="G115" r:id="rId29" xr:uid="{1E2E44EB-1947-47EE-AF4A-155D1B0C99C3}"/>
    <hyperlink ref="G61" r:id="rId30" xr:uid="{C38E5923-1F5E-42C3-9332-7EBC1BF3FC2E}"/>
    <hyperlink ref="G63" r:id="rId31" xr:uid="{DC881A17-E94C-42D3-9B1F-9380EB103ED3}"/>
    <hyperlink ref="G81" r:id="rId32" xr:uid="{A6B498DA-FAE9-4582-8EC7-729BE4344DFD}"/>
    <hyperlink ref="G85" r:id="rId33" xr:uid="{4592C205-0F9A-4B31-88AF-A2B90AD44573}"/>
    <hyperlink ref="G103" r:id="rId34" xr:uid="{0FA2E633-7073-4EBB-BCF8-3EAA37B1F030}"/>
    <hyperlink ref="G117" r:id="rId35" xr:uid="{DA3C490E-3DD1-46B6-B0F5-CA4163E954DE}"/>
    <hyperlink ref="G127" r:id="rId36" xr:uid="{21B66DD8-420A-49D2-8E41-88BDCAD5290E}"/>
    <hyperlink ref="G135" r:id="rId37" xr:uid="{14A176F1-9F0E-46F1-B145-E04E1D69C53C}"/>
    <hyperlink ref="G143" r:id="rId38" xr:uid="{09482D24-5EEC-4527-91E8-5C9950073091}"/>
    <hyperlink ref="G147" r:id="rId39" xr:uid="{2D763FD1-47AD-41CB-82B2-4BB63B7AF7FE}"/>
    <hyperlink ref="G156" r:id="rId40" xr:uid="{10699EF2-C565-4280-9EEA-AE3F792EBAE7}"/>
    <hyperlink ref="G162" r:id="rId41" xr:uid="{8A06C6DD-F1CD-4DAD-A92B-0962594280D7}"/>
    <hyperlink ref="G158" r:id="rId42" xr:uid="{C71FFBF1-093A-4C95-B7DF-125383687858}"/>
    <hyperlink ref="G160" r:id="rId43" xr:uid="{4DCEAFAF-4DB3-4B68-98D8-01E5EE381B78}"/>
    <hyperlink ref="G53" r:id="rId44" xr:uid="{7565F040-284B-44D0-AF6D-2D2B6C25C4DD}"/>
    <hyperlink ref="G55" r:id="rId45" xr:uid="{2B1C22EE-0FB1-4B4A-85D8-39215942CF4E}"/>
    <hyperlink ref="G91" r:id="rId46" xr:uid="{B9217E14-5D97-4DBE-AA5E-374DE972F78D}"/>
    <hyperlink ref="G125" r:id="rId47" xr:uid="{363B3038-1664-4AA9-8BDD-316C95EF7514}"/>
    <hyperlink ref="G121" r:id="rId48" xr:uid="{EC1DBED0-09D6-46B7-83BC-F1935025FF0B}"/>
    <hyperlink ref="G133" r:id="rId49" xr:uid="{84D28571-E861-48B3-A04D-4FA5625D3C43}"/>
  </hyperlinks>
  <pageMargins left="0.39583333333333331" right="0.42708333333333331" top="1.53125" bottom="1.3229166666666667" header="0.3" footer="0.3"/>
  <pageSetup paperSize="9" orientation="portrait" r:id="rId50"/>
  <headerFooter>
    <oddHeader xml:space="preserve">&amp;L&amp;"Aaux Next Medium,Fett"&amp;28&amp;KFF9900  Silvesterverkauf 2022
&amp;R&amp;G    </oddHeader>
    <oddFooter>&amp;L&amp;"Arial,Fett"&amp;10Anschrift:&amp;"Arial,Standard"
MK-Eventdesign
Europastraße 7
D-77933 Lahr&amp;R&amp;"Arial,Fett"&amp;10Seite &amp;P von &amp;N&amp;"Arial,Standard"
Alle Preise inkl. MwSt.
Preisänderungen und Irrtümer vorbehalten
Nur so lange der Vorat reicht.</oddFooter>
  </headerFooter>
  <rowBreaks count="1" manualBreakCount="1">
    <brk id="33" max="16383" man="1"/>
  </rowBreaks>
  <legacyDrawingHF r:id="rId51"/>
  <tableParts count="9">
    <tablePart r:id="rId52"/>
    <tablePart r:id="rId53"/>
    <tablePart r:id="rId54"/>
    <tablePart r:id="rId55"/>
    <tablePart r:id="rId56"/>
    <tablePart r:id="rId57"/>
    <tablePart r:id="rId58"/>
    <tablePart r:id="rId59"/>
    <tablePart r:id="rId60"/>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Auslage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Dominik Boesenthal</dc:creator>
  <cp:lastModifiedBy>jonathan.kees@mk-eventdesign.de</cp:lastModifiedBy>
  <cp:lastPrinted>2020-09-04T06:16:25Z</cp:lastPrinted>
  <dcterms:created xsi:type="dcterms:W3CDTF">2020-01-01T14:12:06Z</dcterms:created>
  <dcterms:modified xsi:type="dcterms:W3CDTF">2022-10-28T13:36:40Z</dcterms:modified>
</cp:coreProperties>
</file>